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refile\Redirect\00918652\デスクトップ\名取\ユニセン_洗濯関係\R8以降入札関係\HP掲載用\"/>
    </mc:Choice>
  </mc:AlternateContent>
  <xr:revisionPtr revIDLastSave="0" documentId="13_ncr:1_{A8893867-C90C-44C6-B619-3283226F5029}" xr6:coauthVersionLast="47" xr6:coauthVersionMax="47" xr10:uidLastSave="{00000000-0000-0000-0000-000000000000}"/>
  <bookViews>
    <workbookView xWindow="-120" yWindow="-120" windowWidth="29040" windowHeight="17520" tabRatio="710" xr2:uid="{00000000-000D-0000-FFFF-FFFF00000000}"/>
  </bookViews>
  <sheets>
    <sheet name="入札内訳表 (金抜き) " sheetId="50" r:id="rId1"/>
  </sheets>
  <definedNames>
    <definedName name="_400_標示" localSheetId="0">#REF!</definedName>
    <definedName name="_400_標示">#REF!</definedName>
    <definedName name="_75_標示" localSheetId="0">#REF!</definedName>
    <definedName name="_75_標示">#REF!</definedName>
    <definedName name="_xlnm._FilterDatabase" localSheetId="0" hidden="1">'入札内訳表 (金抜き) '!$A$1:$I$41</definedName>
    <definedName name="_Order1" hidden="1">255</definedName>
    <definedName name="CSV→見積書" localSheetId="0">#REF!</definedName>
    <definedName name="CSV→見積書">#REF!</definedName>
    <definedName name="_xlnm.Print_Area" localSheetId="0">'入札内訳表 (金抜き) '!$B$1:$I$154</definedName>
    <definedName name="_xlnm.Print_Titles" localSheetId="0">'入札内訳表 (金抜き) '!$1:$2</definedName>
    <definedName name="テスト用範囲" localSheetId="0">#REF!</definedName>
    <definedName name="テスト用範囲">#REF!</definedName>
    <definedName name="見積用紙既定値1" localSheetId="0">#REF!</definedName>
    <definedName name="見積用紙既定値1">#REF!</definedName>
    <definedName name="整理カード印刷" localSheetId="0">#REF!</definedName>
    <definedName name="整理カード印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50" l="1"/>
  <c r="H147" i="50"/>
  <c r="H146" i="50"/>
  <c r="H145" i="50"/>
  <c r="H144" i="50"/>
  <c r="H143" i="50"/>
  <c r="H142" i="50"/>
  <c r="H141" i="50"/>
  <c r="H140" i="50"/>
  <c r="H139" i="50"/>
  <c r="H153" i="50" s="1"/>
  <c r="H13" i="50" s="1"/>
  <c r="E127" i="50"/>
  <c r="H127" i="50" s="1"/>
  <c r="E126" i="50"/>
  <c r="H126" i="50" s="1"/>
  <c r="E122" i="50"/>
  <c r="H122" i="50" s="1"/>
  <c r="H121" i="50"/>
  <c r="E121" i="50"/>
  <c r="H120" i="50"/>
  <c r="E120" i="50"/>
  <c r="H112" i="50"/>
  <c r="H111" i="50"/>
  <c r="H110" i="50"/>
  <c r="H109" i="50"/>
  <c r="E104" i="50"/>
  <c r="H104" i="50" s="1"/>
  <c r="E103" i="50"/>
  <c r="H103" i="50" s="1"/>
  <c r="E102" i="50"/>
  <c r="H102" i="50" s="1"/>
  <c r="E101" i="50"/>
  <c r="H101" i="50" s="1"/>
  <c r="H115" i="50" s="1"/>
  <c r="H11" i="50" s="1"/>
  <c r="H96" i="50"/>
  <c r="H10" i="50" s="1"/>
  <c r="H81" i="50"/>
  <c r="H73" i="50"/>
  <c r="E73" i="50"/>
  <c r="H72" i="50"/>
  <c r="H74" i="50" s="1"/>
  <c r="H75" i="50" s="1"/>
  <c r="E72" i="50"/>
  <c r="H69" i="50"/>
  <c r="E68" i="50"/>
  <c r="H68" i="50" s="1"/>
  <c r="H70" i="50" s="1"/>
  <c r="H66" i="50"/>
  <c r="E66" i="50"/>
  <c r="E65" i="50"/>
  <c r="H65" i="50" s="1"/>
  <c r="E64" i="50"/>
  <c r="H64" i="50" s="1"/>
  <c r="E63" i="50"/>
  <c r="H63" i="50" s="1"/>
  <c r="E62" i="50"/>
  <c r="H62" i="50" s="1"/>
  <c r="H58" i="50"/>
  <c r="H6" i="50" s="1"/>
  <c r="H45" i="50"/>
  <c r="H44" i="50"/>
  <c r="H32" i="50"/>
  <c r="H31" i="50"/>
  <c r="H30" i="50"/>
  <c r="H29" i="50"/>
  <c r="H28" i="50"/>
  <c r="H27" i="50"/>
  <c r="AC26" i="50"/>
  <c r="H26" i="50"/>
  <c r="AC25" i="50"/>
  <c r="H25" i="50"/>
  <c r="H39" i="50" s="1"/>
  <c r="H5" i="50" s="1"/>
  <c r="I1" i="50"/>
  <c r="H77" i="50" l="1"/>
  <c r="H9" i="50" s="1"/>
  <c r="H7" i="50"/>
  <c r="H18" i="50" s="1"/>
  <c r="H123" i="50"/>
  <c r="H19" i="50" l="1"/>
  <c r="H20" i="50" s="1"/>
  <c r="H129" i="50"/>
  <c r="H134" i="50" s="1"/>
  <c r="H12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三村 基義</author>
  </authors>
  <commentList>
    <comment ref="A1" authorId="0" shapeId="0" xr:uid="{13F6082A-6A49-41CA-B6A6-3DC9698B0440}">
      <text>
        <r>
          <rPr>
            <b/>
            <sz val="14"/>
            <color indexed="81"/>
            <rFont val="ＭＳ 明朝"/>
            <family val="1"/>
            <charset val="128"/>
          </rPr>
          <t>Ａ列の文字サイズは、28.5
にする､行高が33になる</t>
        </r>
      </text>
    </comment>
    <comment ref="I1" authorId="0" shapeId="0" xr:uid="{7708BE49-CD85-429E-A176-9D6AF0CCEE64}">
      <text>
        <r>
          <rPr>
            <b/>
            <sz val="14"/>
            <color indexed="81"/>
            <rFont val="ＭＳ 明朝"/>
            <family val="1"/>
            <charset val="128"/>
          </rPr>
          <t>内訳書の工事名を参照
ｻｲｽﾞ:12
横位置:右詰め
縦位置:下詰め</t>
        </r>
      </text>
    </comment>
    <comment ref="C3" authorId="0" shapeId="0" xr:uid="{33F29287-14B5-476F-B904-B3635CC79FB4}">
      <text>
        <r>
          <rPr>
            <b/>
            <sz val="14"/>
            <color indexed="81"/>
            <rFont val="ＭＳ 明朝"/>
            <family val="1"/>
            <charset val="128"/>
          </rPr>
          <t>現場名入力</t>
        </r>
      </text>
    </comment>
  </commentList>
</comments>
</file>

<file path=xl/sharedStrings.xml><?xml version="1.0" encoding="utf-8"?>
<sst xmlns="http://schemas.openxmlformats.org/spreadsheetml/2006/main" count="187" uniqueCount="123">
  <si>
    <t>名　　　　　　称</t>
    <rPh sb="0" eb="8">
      <t>メイショウ</t>
    </rPh>
    <phoneticPr fontId="5"/>
  </si>
  <si>
    <t>品　 種　　形 　状</t>
    <rPh sb="0" eb="1">
      <t>ヒンシツ</t>
    </rPh>
    <rPh sb="3" eb="4">
      <t>シュ</t>
    </rPh>
    <rPh sb="6" eb="10">
      <t>ケイジョウ</t>
    </rPh>
    <phoneticPr fontId="5"/>
  </si>
  <si>
    <t>数　　量</t>
    <rPh sb="0" eb="4">
      <t>スウリョウ</t>
    </rPh>
    <phoneticPr fontId="5"/>
  </si>
  <si>
    <t>呼称</t>
    <rPh sb="0" eb="2">
      <t>コショウ</t>
    </rPh>
    <phoneticPr fontId="5"/>
  </si>
  <si>
    <t>単　　価</t>
    <rPh sb="0" eb="4">
      <t>タンカ</t>
    </rPh>
    <phoneticPr fontId="5"/>
  </si>
  <si>
    <t>金　　額</t>
    <rPh sb="0" eb="4">
      <t>キンガク</t>
    </rPh>
    <phoneticPr fontId="5"/>
  </si>
  <si>
    <t>摘　要</t>
    <rPh sb="0" eb="3">
      <t>テキヨウ</t>
    </rPh>
    <phoneticPr fontId="5"/>
  </si>
  <si>
    <t>式</t>
    <rPh sb="0" eb="1">
      <t>シキ</t>
    </rPh>
    <phoneticPr fontId="9"/>
  </si>
  <si>
    <t>合　計</t>
    <rPh sb="0" eb="1">
      <t>ア</t>
    </rPh>
    <rPh sb="2" eb="3">
      <t>ケイ</t>
    </rPh>
    <phoneticPr fontId="9"/>
  </si>
  <si>
    <t>消費税相当額</t>
    <rPh sb="0" eb="3">
      <t>ショウヒゼイ</t>
    </rPh>
    <rPh sb="3" eb="5">
      <t>ソウトウ</t>
    </rPh>
    <rPh sb="5" eb="6">
      <t>ガク</t>
    </rPh>
    <phoneticPr fontId="9"/>
  </si>
  <si>
    <t>総　合　計</t>
    <rPh sb="0" eb="1">
      <t>ソウ</t>
    </rPh>
    <rPh sb="2" eb="3">
      <t>ゴウ</t>
    </rPh>
    <rPh sb="4" eb="5">
      <t>ケイ</t>
    </rPh>
    <phoneticPr fontId="9"/>
  </si>
  <si>
    <t>計</t>
    <rPh sb="0" eb="1">
      <t>ケイ</t>
    </rPh>
    <phoneticPr fontId="9"/>
  </si>
  <si>
    <t>組</t>
    <rPh sb="0" eb="1">
      <t>クミ</t>
    </rPh>
    <phoneticPr fontId="9"/>
  </si>
  <si>
    <t>病衣賃貸借</t>
    <rPh sb="0" eb="2">
      <t>ビョウイ</t>
    </rPh>
    <rPh sb="2" eb="5">
      <t>チンタイシャク</t>
    </rPh>
    <phoneticPr fontId="9"/>
  </si>
  <si>
    <t>寝具賃貸借</t>
    <rPh sb="0" eb="5">
      <t>シングチンタイシャク</t>
    </rPh>
    <phoneticPr fontId="9"/>
  </si>
  <si>
    <t>カーテンクリーニング業務</t>
    <rPh sb="10" eb="12">
      <t>ギョウム</t>
    </rPh>
    <phoneticPr fontId="2"/>
  </si>
  <si>
    <t>院内洗濯業務</t>
    <rPh sb="0" eb="4">
      <t>インナイ</t>
    </rPh>
    <rPh sb="4" eb="6">
      <t>ギョウム</t>
    </rPh>
    <phoneticPr fontId="9"/>
  </si>
  <si>
    <t>院外洗濯業務</t>
    <rPh sb="0" eb="6">
      <t>インガイセンタクギョウム</t>
    </rPh>
    <phoneticPr fontId="2"/>
  </si>
  <si>
    <t>一般,HCU,M･FICU,ICU,E･ICUﾍﾞｯﾄﾞ</t>
    <phoneticPr fontId="2"/>
  </si>
  <si>
    <t>小児ﾍﾞｯﾄﾞ</t>
    <phoneticPr fontId="2"/>
  </si>
  <si>
    <t>NICU,GCUﾍﾞｯﾄﾞ</t>
    <phoneticPr fontId="2"/>
  </si>
  <si>
    <t>付添人用寝具</t>
    <phoneticPr fontId="2"/>
  </si>
  <si>
    <t>新生児ﾍﾞｯﾄﾞ</t>
    <phoneticPr fontId="2"/>
  </si>
  <si>
    <t>人・日</t>
    <rPh sb="0" eb="1">
      <t>ニン</t>
    </rPh>
    <rPh sb="2" eb="3">
      <t>ニチ</t>
    </rPh>
    <phoneticPr fontId="9"/>
  </si>
  <si>
    <t>当直室シーツ類</t>
    <rPh sb="0" eb="3">
      <t>トウチョクシツ</t>
    </rPh>
    <rPh sb="6" eb="7">
      <t>ルイ</t>
    </rPh>
    <phoneticPr fontId="2"/>
  </si>
  <si>
    <t>a</t>
    <phoneticPr fontId="2"/>
  </si>
  <si>
    <t>b</t>
    <phoneticPr fontId="2"/>
  </si>
  <si>
    <t>病衣</t>
    <rPh sb="0" eb="1">
      <t>ビョウイ</t>
    </rPh>
    <phoneticPr fontId="2"/>
  </si>
  <si>
    <t>ベッドセンター業務</t>
    <rPh sb="7" eb="9">
      <t>ギョウム</t>
    </rPh>
    <phoneticPr fontId="9"/>
  </si>
  <si>
    <t>掛布団</t>
    <rPh sb="0" eb="2">
      <t>ブトン</t>
    </rPh>
    <phoneticPr fontId="2"/>
  </si>
  <si>
    <t>敷布団</t>
    <rPh sb="0" eb="2">
      <t>シキブトン</t>
    </rPh>
    <phoneticPr fontId="2"/>
  </si>
  <si>
    <t>枕</t>
    <rPh sb="0" eb="1">
      <t>マクラ</t>
    </rPh>
    <phoneticPr fontId="2"/>
  </si>
  <si>
    <t>マットレスパッド</t>
    <phoneticPr fontId="2"/>
  </si>
  <si>
    <t>毛布</t>
    <rPh sb="0" eb="2">
      <t>モウフ</t>
    </rPh>
    <phoneticPr fontId="2"/>
  </si>
  <si>
    <t>枚</t>
    <rPh sb="0" eb="1">
      <t>マイ</t>
    </rPh>
    <phoneticPr fontId="2"/>
  </si>
  <si>
    <t>カーテンクリーニング</t>
    <phoneticPr fontId="9"/>
  </si>
  <si>
    <t>カーテン　小</t>
    <rPh sb="5" eb="6">
      <t>ショウ</t>
    </rPh>
    <phoneticPr fontId="2"/>
  </si>
  <si>
    <t>カーテン　中</t>
    <rPh sb="5" eb="6">
      <t>チュウ</t>
    </rPh>
    <phoneticPr fontId="2"/>
  </si>
  <si>
    <t>カーテン　大</t>
    <rPh sb="5" eb="6">
      <t>ダイ</t>
    </rPh>
    <phoneticPr fontId="2"/>
  </si>
  <si>
    <t>カーテン　特大</t>
    <rPh sb="5" eb="7">
      <t>トクダイ</t>
    </rPh>
    <phoneticPr fontId="2"/>
  </si>
  <si>
    <t>院内洗濯</t>
    <rPh sb="0" eb="4">
      <t>インナイセンタク</t>
    </rPh>
    <phoneticPr fontId="2"/>
  </si>
  <si>
    <t>院外洗濯</t>
    <rPh sb="0" eb="4">
      <t>インガイセンタク</t>
    </rPh>
    <phoneticPr fontId="2"/>
  </si>
  <si>
    <t>作業衣　上衣</t>
    <rPh sb="0" eb="3">
      <t>サギョウイ</t>
    </rPh>
    <rPh sb="4" eb="6">
      <t>ジョウイ</t>
    </rPh>
    <phoneticPr fontId="2"/>
  </si>
  <si>
    <t>作業衣　下衣</t>
    <rPh sb="0" eb="3">
      <t>サギョウイ</t>
    </rPh>
    <rPh sb="4" eb="5">
      <t>シタ</t>
    </rPh>
    <rPh sb="5" eb="6">
      <t>イ</t>
    </rPh>
    <phoneticPr fontId="2"/>
  </si>
  <si>
    <t>作業衣　マタニティ</t>
    <rPh sb="0" eb="3">
      <t>サギョウイ</t>
    </rPh>
    <phoneticPr fontId="2"/>
  </si>
  <si>
    <t>予防衣　ワンピース</t>
    <rPh sb="0" eb="3">
      <t>ヨボウイ</t>
    </rPh>
    <phoneticPr fontId="2"/>
  </si>
  <si>
    <t>予防衣　エプロン</t>
    <rPh sb="0" eb="3">
      <t>ヨボウイ</t>
    </rPh>
    <phoneticPr fontId="2"/>
  </si>
  <si>
    <t>医務衣　白衣</t>
    <rPh sb="0" eb="2">
      <t>イム</t>
    </rPh>
    <rPh sb="2" eb="3">
      <t>イ</t>
    </rPh>
    <rPh sb="4" eb="6">
      <t>ハクイ</t>
    </rPh>
    <phoneticPr fontId="2"/>
  </si>
  <si>
    <t>医務衣　ケーシー上衣</t>
    <rPh sb="0" eb="2">
      <t>イム</t>
    </rPh>
    <rPh sb="2" eb="3">
      <t>イ</t>
    </rPh>
    <rPh sb="8" eb="10">
      <t>ジョウイ</t>
    </rPh>
    <phoneticPr fontId="2"/>
  </si>
  <si>
    <t>医務衣　ズボン</t>
    <rPh sb="0" eb="3">
      <t>イムイ</t>
    </rPh>
    <phoneticPr fontId="2"/>
  </si>
  <si>
    <t>作業衣　ドクターヘリ下</t>
    <rPh sb="0" eb="3">
      <t>サギョウイ</t>
    </rPh>
    <rPh sb="10" eb="11">
      <t>シタ</t>
    </rPh>
    <phoneticPr fontId="2"/>
  </si>
  <si>
    <t>作業衣　ドクターヘリ上</t>
    <rPh sb="0" eb="3">
      <t>サギョウイ</t>
    </rPh>
    <rPh sb="10" eb="11">
      <t>ウエ</t>
    </rPh>
    <phoneticPr fontId="2"/>
  </si>
  <si>
    <t>台</t>
    <rPh sb="0" eb="1">
      <t>ダイ</t>
    </rPh>
    <phoneticPr fontId="2"/>
  </si>
  <si>
    <t>病衣等クリーニング費用（回収・配送・仕分け費込）</t>
    <rPh sb="0" eb="2">
      <t>ビョウイトウ</t>
    </rPh>
    <rPh sb="9" eb="11">
      <t>ヒヨウ</t>
    </rPh>
    <rPh sb="12" eb="14">
      <t>カイシュウ</t>
    </rPh>
    <rPh sb="15" eb="17">
      <t>ハイソウ</t>
    </rPh>
    <rPh sb="18" eb="20">
      <t>シワ</t>
    </rPh>
    <rPh sb="21" eb="23">
      <t>ヒコミ</t>
    </rPh>
    <phoneticPr fontId="2"/>
  </si>
  <si>
    <t>患者用ベッドメイキング費</t>
    <rPh sb="0" eb="3">
      <t>カンジャヨウ</t>
    </rPh>
    <rPh sb="11" eb="12">
      <t>ヒ</t>
    </rPh>
    <phoneticPr fontId="2"/>
  </si>
  <si>
    <t>当直室メイキング費</t>
    <rPh sb="0" eb="3">
      <t>トウチョクシツ</t>
    </rPh>
    <rPh sb="8" eb="9">
      <t>ヒ</t>
    </rPh>
    <phoneticPr fontId="2"/>
  </si>
  <si>
    <t>【賃貸借費】</t>
    <rPh sb="1" eb="4">
      <t>チンタイシャク</t>
    </rPh>
    <rPh sb="4" eb="5">
      <t>ヒ</t>
    </rPh>
    <phoneticPr fontId="2"/>
  </si>
  <si>
    <t>寝具賃貸借</t>
    <rPh sb="0" eb="5">
      <t>シングチンタイシャク</t>
    </rPh>
    <phoneticPr fontId="2"/>
  </si>
  <si>
    <t>寝具交換業務委託</t>
    <rPh sb="0" eb="6">
      <t>シングコウカンギョウム</t>
    </rPh>
    <rPh sb="6" eb="8">
      <t>イタク</t>
    </rPh>
    <phoneticPr fontId="2"/>
  </si>
  <si>
    <t>【委託費】</t>
    <rPh sb="1" eb="4">
      <t>イタクヒ</t>
    </rPh>
    <phoneticPr fontId="2"/>
  </si>
  <si>
    <t>寝具交換業務委託</t>
    <rPh sb="0" eb="6">
      <t>シングコウカンギョウム</t>
    </rPh>
    <rPh sb="6" eb="8">
      <t>イタク</t>
    </rPh>
    <phoneticPr fontId="9"/>
  </si>
  <si>
    <t>寝具類賃貸借費　（回収・配送・仕分け・諸経費込）</t>
    <rPh sb="0" eb="3">
      <t>シングルイ</t>
    </rPh>
    <rPh sb="3" eb="7">
      <t>チンタイシャクヒ</t>
    </rPh>
    <rPh sb="9" eb="11">
      <t>カイシュウ</t>
    </rPh>
    <rPh sb="12" eb="14">
      <t>ハイソウ</t>
    </rPh>
    <rPh sb="15" eb="17">
      <t>シワ</t>
    </rPh>
    <rPh sb="19" eb="22">
      <t>ショケイヒ</t>
    </rPh>
    <rPh sb="22" eb="23">
      <t>コミ</t>
    </rPh>
    <phoneticPr fontId="2"/>
  </si>
  <si>
    <t>病衣賃借費　(回収・配送・仕分け・諸経費込）</t>
    <rPh sb="0" eb="5">
      <t>ビョウイチンシャクヒ</t>
    </rPh>
    <rPh sb="7" eb="9">
      <t>カイシュウ</t>
    </rPh>
    <rPh sb="10" eb="12">
      <t>ハイソウ</t>
    </rPh>
    <rPh sb="13" eb="15">
      <t>シワ</t>
    </rPh>
    <rPh sb="17" eb="20">
      <t>ショケイヒ</t>
    </rPh>
    <rPh sb="19" eb="20">
      <t>ヒ</t>
    </rPh>
    <rPh sb="20" eb="21">
      <t>コミ</t>
    </rPh>
    <phoneticPr fontId="2"/>
  </si>
  <si>
    <t>当直室寝具洗濯費（回収・配送・仕分け・諸経費込）</t>
    <rPh sb="0" eb="6">
      <t>トウチョクシツシングセンタク</t>
    </rPh>
    <rPh sb="7" eb="8">
      <t>ヒ</t>
    </rPh>
    <rPh sb="9" eb="11">
      <t>カイシュウ</t>
    </rPh>
    <rPh sb="12" eb="14">
      <t>ハイソウ</t>
    </rPh>
    <rPh sb="15" eb="17">
      <t>シワ</t>
    </rPh>
    <rPh sb="19" eb="22">
      <t>ショケイヒ</t>
    </rPh>
    <rPh sb="21" eb="23">
      <t>ヒコミ</t>
    </rPh>
    <phoneticPr fontId="2"/>
  </si>
  <si>
    <t>ベッド洗浄費用（諸経費込）</t>
    <rPh sb="1" eb="3">
      <t>センジョウ</t>
    </rPh>
    <rPh sb="4" eb="6">
      <t>ヒヨウ</t>
    </rPh>
    <rPh sb="8" eb="11">
      <t>ショケイヒ</t>
    </rPh>
    <rPh sb="11" eb="12">
      <t>コミ</t>
    </rPh>
    <phoneticPr fontId="2"/>
  </si>
  <si>
    <t>定期クリーニング費　(回収・配送・取付・諸経費込）</t>
    <rPh sb="0" eb="2">
      <t>テイキ</t>
    </rPh>
    <rPh sb="8" eb="9">
      <t>ヒ</t>
    </rPh>
    <rPh sb="11" eb="13">
      <t>カイシュウ</t>
    </rPh>
    <rPh sb="14" eb="16">
      <t>ハイソウ</t>
    </rPh>
    <rPh sb="17" eb="19">
      <t>トリツケ</t>
    </rPh>
    <rPh sb="20" eb="23">
      <t>ショケイヒ</t>
    </rPh>
    <rPh sb="23" eb="24">
      <t>コミ</t>
    </rPh>
    <phoneticPr fontId="2"/>
  </si>
  <si>
    <t>検診衣・術前術後衣</t>
    <rPh sb="0" eb="3">
      <t>ケンシンイ</t>
    </rPh>
    <rPh sb="4" eb="9">
      <t>ジュツゼンジュツゴイ</t>
    </rPh>
    <phoneticPr fontId="2"/>
  </si>
  <si>
    <t>c</t>
    <phoneticPr fontId="2"/>
  </si>
  <si>
    <t>入札書記載金額</t>
    <rPh sb="0" eb="3">
      <t>ニュウサツショ</t>
    </rPh>
    <rPh sb="3" eb="7">
      <t>キサイキンガク</t>
    </rPh>
    <phoneticPr fontId="2"/>
  </si>
  <si>
    <t>透析ベッド</t>
    <phoneticPr fontId="2"/>
  </si>
  <si>
    <t>外来ベッド（透析ベッド除く）</t>
    <rPh sb="0" eb="2">
      <t>ガイライ</t>
    </rPh>
    <rPh sb="6" eb="8">
      <t>トウセキ</t>
    </rPh>
    <rPh sb="11" eb="12">
      <t>ノゾ</t>
    </rPh>
    <phoneticPr fontId="2"/>
  </si>
  <si>
    <t>毎月定額</t>
    <rPh sb="0" eb="4">
      <t>マイツキテイガク</t>
    </rPh>
    <phoneticPr fontId="2"/>
  </si>
  <si>
    <t>ヶ月</t>
    <rPh sb="1" eb="2">
      <t>ゲツ</t>
    </rPh>
    <phoneticPr fontId="2"/>
  </si>
  <si>
    <t>ヶ月</t>
    <rPh sb="1" eb="2">
      <t>ゲツ</t>
    </rPh>
    <phoneticPr fontId="9"/>
  </si>
  <si>
    <t>小計</t>
    <rPh sb="0" eb="2">
      <t>ショウケイ</t>
    </rPh>
    <phoneticPr fontId="2"/>
  </si>
  <si>
    <t>式</t>
    <rPh sb="0" eb="1">
      <t>シキ</t>
    </rPh>
    <phoneticPr fontId="2"/>
  </si>
  <si>
    <t>34枚×3回×3年</t>
    <rPh sb="2" eb="3">
      <t>マイ</t>
    </rPh>
    <rPh sb="5" eb="6">
      <t>カイ</t>
    </rPh>
    <rPh sb="8" eb="9">
      <t>ネン</t>
    </rPh>
    <phoneticPr fontId="2"/>
  </si>
  <si>
    <t>39枚×3回×3年</t>
    <phoneticPr fontId="2"/>
  </si>
  <si>
    <t>37枚×3回×3年</t>
    <phoneticPr fontId="2"/>
  </si>
  <si>
    <t>22枚×3回×3年</t>
    <phoneticPr fontId="2"/>
  </si>
  <si>
    <t>人</t>
    <rPh sb="0" eb="1">
      <t>ニン</t>
    </rPh>
    <phoneticPr fontId="2"/>
  </si>
  <si>
    <t>消耗品費</t>
    <rPh sb="0" eb="2">
      <t>ショウモウヒン</t>
    </rPh>
    <rPh sb="3" eb="4">
      <t>ヒ</t>
    </rPh>
    <phoneticPr fontId="2"/>
  </si>
  <si>
    <t>洗剤　ランドリー用　20ｋｇ</t>
    <rPh sb="0" eb="2">
      <t>センザイ</t>
    </rPh>
    <rPh sb="8" eb="9">
      <t>ヨウ</t>
    </rPh>
    <phoneticPr fontId="2"/>
  </si>
  <si>
    <t>12袋/月×12ヶ月×3年</t>
    <rPh sb="2" eb="3">
      <t>フクロ</t>
    </rPh>
    <rPh sb="4" eb="5">
      <t>ツキ</t>
    </rPh>
    <rPh sb="9" eb="10">
      <t>ゲツ</t>
    </rPh>
    <rPh sb="12" eb="13">
      <t>ネン</t>
    </rPh>
    <phoneticPr fontId="2"/>
  </si>
  <si>
    <t>袋</t>
    <rPh sb="0" eb="1">
      <t>フクロ</t>
    </rPh>
    <phoneticPr fontId="2"/>
  </si>
  <si>
    <t>漂白剤　業務用　20ｋｇ</t>
    <rPh sb="0" eb="3">
      <t>ヒョウハクザイ</t>
    </rPh>
    <rPh sb="4" eb="7">
      <t>ギョウムヨウ</t>
    </rPh>
    <phoneticPr fontId="2"/>
  </si>
  <si>
    <t>2缶/月×12ヶ月×3年</t>
    <rPh sb="1" eb="2">
      <t>カン</t>
    </rPh>
    <rPh sb="3" eb="4">
      <t>ツキ</t>
    </rPh>
    <rPh sb="8" eb="9">
      <t>ゲツ</t>
    </rPh>
    <rPh sb="11" eb="12">
      <t>ネン</t>
    </rPh>
    <phoneticPr fontId="2"/>
  </si>
  <si>
    <t>缶</t>
    <rPh sb="0" eb="1">
      <t>カン</t>
    </rPh>
    <phoneticPr fontId="2"/>
  </si>
  <si>
    <t>柔軟剤　衣料品用　16ｋｇ</t>
    <rPh sb="0" eb="3">
      <t>ジュウナンザイ</t>
    </rPh>
    <rPh sb="4" eb="8">
      <t>イリョウヒンヨウ</t>
    </rPh>
    <phoneticPr fontId="2"/>
  </si>
  <si>
    <t>4缶/月×12ヶ月×3年</t>
    <rPh sb="1" eb="2">
      <t>カン</t>
    </rPh>
    <rPh sb="3" eb="4">
      <t>ツキ</t>
    </rPh>
    <rPh sb="8" eb="9">
      <t>ゲツ</t>
    </rPh>
    <rPh sb="11" eb="12">
      <t>ネン</t>
    </rPh>
    <phoneticPr fontId="2"/>
  </si>
  <si>
    <t>上記雑材料</t>
    <rPh sb="0" eb="2">
      <t>ジョウキ</t>
    </rPh>
    <rPh sb="2" eb="5">
      <t>ザツザイリョウ</t>
    </rPh>
    <phoneticPr fontId="2"/>
  </si>
  <si>
    <t>洗濯・回収・仕分け・配送等の人件費</t>
    <rPh sb="0" eb="2">
      <t>センタク</t>
    </rPh>
    <rPh sb="3" eb="5">
      <t>カイシュウ</t>
    </rPh>
    <rPh sb="6" eb="8">
      <t>シワ</t>
    </rPh>
    <rPh sb="10" eb="12">
      <t>ハイソウ</t>
    </rPh>
    <rPh sb="12" eb="13">
      <t>トウ</t>
    </rPh>
    <rPh sb="14" eb="17">
      <t>ジンケンヒ</t>
    </rPh>
    <phoneticPr fontId="2"/>
  </si>
  <si>
    <t>上記の補助作業員</t>
    <rPh sb="0" eb="2">
      <t>ジョウキ</t>
    </rPh>
    <rPh sb="3" eb="5">
      <t>ホジョ</t>
    </rPh>
    <rPh sb="5" eb="8">
      <t>サギョウイン</t>
    </rPh>
    <phoneticPr fontId="2"/>
  </si>
  <si>
    <t>諸経費</t>
    <rPh sb="0" eb="3">
      <t>ショケイヒ</t>
    </rPh>
    <phoneticPr fontId="2"/>
  </si>
  <si>
    <t>13枚×3回×3年</t>
    <rPh sb="2" eb="3">
      <t>マイ</t>
    </rPh>
    <rPh sb="5" eb="6">
      <t>カイ</t>
    </rPh>
    <phoneticPr fontId="2"/>
  </si>
  <si>
    <t>臨時クリーニング費　(回収・配送・取付・諸経費込）</t>
    <rPh sb="0" eb="2">
      <t>リンジ</t>
    </rPh>
    <rPh sb="8" eb="9">
      <t>ヒ</t>
    </rPh>
    <rPh sb="11" eb="13">
      <t>カイシュウ</t>
    </rPh>
    <rPh sb="14" eb="16">
      <t>ハイソウ</t>
    </rPh>
    <rPh sb="17" eb="19">
      <t>トリツケ</t>
    </rPh>
    <rPh sb="20" eb="23">
      <t>ショケイヒ</t>
    </rPh>
    <rPh sb="23" eb="24">
      <t>コミ</t>
    </rPh>
    <phoneticPr fontId="2"/>
  </si>
  <si>
    <t>729日(平日)×0.3人</t>
    <rPh sb="3" eb="4">
      <t>ニチ</t>
    </rPh>
    <rPh sb="5" eb="7">
      <t>ヘイジツ</t>
    </rPh>
    <rPh sb="12" eb="13">
      <t>ニン</t>
    </rPh>
    <phoneticPr fontId="2"/>
  </si>
  <si>
    <t>782日(土・日・元日除く)×1.7人</t>
    <rPh sb="3" eb="4">
      <t>ニチ</t>
    </rPh>
    <rPh sb="5" eb="6">
      <t>ド</t>
    </rPh>
    <rPh sb="7" eb="8">
      <t>ニチ</t>
    </rPh>
    <rPh sb="9" eb="12">
      <t>ガンジツノゾ</t>
    </rPh>
    <rPh sb="18" eb="19">
      <t>ニン</t>
    </rPh>
    <phoneticPr fontId="2"/>
  </si>
  <si>
    <t>938日(日・元日除く)×0.45人</t>
    <rPh sb="3" eb="4">
      <t>ニチ</t>
    </rPh>
    <rPh sb="5" eb="6">
      <t>ニチ</t>
    </rPh>
    <rPh sb="7" eb="9">
      <t>ガンジツ</t>
    </rPh>
    <rPh sb="9" eb="10">
      <t>ノゾ</t>
    </rPh>
    <rPh sb="17" eb="18">
      <t>ニンノゾ</t>
    </rPh>
    <phoneticPr fontId="2"/>
  </si>
  <si>
    <t>令和5年9月1日～令和8年8月31日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5"/>
  </si>
  <si>
    <t>経費（単年）</t>
    <rPh sb="0" eb="2">
      <t>ケイヒ</t>
    </rPh>
    <rPh sb="3" eb="5">
      <t>タンネン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</si>
  <si>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</si>
  <si>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※定期クリーニングは臨時の数量とは関係なく1年に1度実施するものとして積算する</t>
    <rPh sb="1" eb="3">
      <t>テイキ</t>
    </rPh>
    <rPh sb="10" eb="12">
      <t>リンジ</t>
    </rPh>
    <rPh sb="13" eb="15">
      <t>スウリョウ</t>
    </rPh>
    <rPh sb="17" eb="19">
      <t>カンケイ</t>
    </rPh>
    <rPh sb="22" eb="23">
      <t>ネン</t>
    </rPh>
    <rPh sb="25" eb="26">
      <t>ド</t>
    </rPh>
    <rPh sb="26" eb="28">
      <t>ジッシ</t>
    </rPh>
    <rPh sb="35" eb="37">
      <t>セキサン</t>
    </rPh>
    <phoneticPr fontId="2"/>
  </si>
  <si>
    <t>711枚×3年</t>
    <rPh sb="3" eb="4">
      <t>マイ</t>
    </rPh>
    <rPh sb="6" eb="7">
      <t>ネン</t>
    </rPh>
    <phoneticPr fontId="2"/>
  </si>
  <si>
    <t>1471枚×3年</t>
    <rPh sb="4" eb="5">
      <t>マイ</t>
    </rPh>
    <rPh sb="7" eb="8">
      <t>ネン</t>
    </rPh>
    <phoneticPr fontId="2"/>
  </si>
  <si>
    <t>392枚×3年</t>
    <rPh sb="3" eb="4">
      <t>マイ</t>
    </rPh>
    <rPh sb="6" eb="7">
      <t>ネン</t>
    </rPh>
    <phoneticPr fontId="2"/>
  </si>
  <si>
    <t>208枚×3年</t>
    <rPh sb="3" eb="4">
      <t>マイ</t>
    </rPh>
    <rPh sb="6" eb="7">
      <t>ネン</t>
    </rPh>
    <phoneticPr fontId="2"/>
  </si>
  <si>
    <t>計（a+b+c）</t>
    <rPh sb="0" eb="1">
      <t>ケイ</t>
    </rPh>
    <phoneticPr fontId="9"/>
  </si>
  <si>
    <t>計（a+b）</t>
    <rPh sb="0" eb="1">
      <t>ケイ</t>
    </rPh>
    <phoneticPr fontId="9"/>
  </si>
  <si>
    <t>山梨県立中央病院寝具等賃貸借及び洗濯等業務委託　内訳書　R８年９月～R１１年８月まで</t>
    <rPh sb="0" eb="4">
      <t>ヤマナシケンリツ</t>
    </rPh>
    <rPh sb="4" eb="8">
      <t>チュウオウビョウイン</t>
    </rPh>
    <rPh sb="8" eb="11">
      <t>シングトウ</t>
    </rPh>
    <rPh sb="11" eb="14">
      <t>チンタイシャク</t>
    </rPh>
    <rPh sb="14" eb="15">
      <t>オヨ</t>
    </rPh>
    <rPh sb="16" eb="23">
      <t>センタクトウギョウムイタク</t>
    </rPh>
    <rPh sb="24" eb="26">
      <t>ウチワケ</t>
    </rPh>
    <rPh sb="26" eb="27">
      <t>ショ</t>
    </rPh>
    <rPh sb="30" eb="31">
      <t>ネン</t>
    </rPh>
    <rPh sb="32" eb="33">
      <t>ガツ</t>
    </rPh>
    <rPh sb="37" eb="38">
      <t>ネン</t>
    </rPh>
    <rPh sb="39" eb="40">
      <t>ガツ</t>
    </rPh>
    <phoneticPr fontId="9"/>
  </si>
  <si>
    <t>36ヶ月分</t>
    <phoneticPr fontId="2"/>
  </si>
  <si>
    <t>※aとbの契約単価は必ず同じ単価とすること</t>
    <rPh sb="5" eb="9">
      <t>ケイヤクタンカ</t>
    </rPh>
    <rPh sb="10" eb="11">
      <t>カナラ</t>
    </rPh>
    <rPh sb="12" eb="13">
      <t>オナ</t>
    </rPh>
    <rPh sb="14" eb="16">
      <t>タンカ</t>
    </rPh>
    <phoneticPr fontId="2"/>
  </si>
  <si>
    <t>1.契約希望単価</t>
    <rPh sb="2" eb="4">
      <t>ケイヤク</t>
    </rPh>
    <rPh sb="4" eb="6">
      <t>キボウ</t>
    </rPh>
    <rPh sb="6" eb="8">
      <t>タンカ</t>
    </rPh>
    <phoneticPr fontId="2"/>
  </si>
  <si>
    <t>2.契約希望単価</t>
    <rPh sb="2" eb="4">
      <t>ケイヤク</t>
    </rPh>
    <rPh sb="4" eb="6">
      <t>キボウ</t>
    </rPh>
    <rPh sb="6" eb="8">
      <t>タンカ</t>
    </rPh>
    <phoneticPr fontId="2"/>
  </si>
  <si>
    <t>3-a.契約希望単価</t>
    <rPh sb="4" eb="6">
      <t>ケイヤク</t>
    </rPh>
    <rPh sb="6" eb="8">
      <t>キボウ</t>
    </rPh>
    <rPh sb="8" eb="10">
      <t>タンカ</t>
    </rPh>
    <phoneticPr fontId="2"/>
  </si>
  <si>
    <t>3-b.契約希望金額</t>
    <rPh sb="4" eb="6">
      <t>ケイヤク</t>
    </rPh>
    <rPh sb="6" eb="8">
      <t>キボウ</t>
    </rPh>
    <rPh sb="8" eb="10">
      <t>キンガク</t>
    </rPh>
    <phoneticPr fontId="2"/>
  </si>
  <si>
    <t>3-c.契約希望金額</t>
    <rPh sb="4" eb="6">
      <t>ケイヤク</t>
    </rPh>
    <rPh sb="6" eb="8">
      <t>キボウ</t>
    </rPh>
    <rPh sb="8" eb="10">
      <t>キンガク</t>
    </rPh>
    <phoneticPr fontId="2"/>
  </si>
  <si>
    <t>4.契約希望単価</t>
    <rPh sb="2" eb="4">
      <t>ケイヤク</t>
    </rPh>
    <rPh sb="4" eb="6">
      <t>キボウ</t>
    </rPh>
    <rPh sb="6" eb="8">
      <t>タンカ</t>
    </rPh>
    <phoneticPr fontId="2"/>
  </si>
  <si>
    <t>5.契約希望単価</t>
    <rPh sb="2" eb="4">
      <t>ケイヤク</t>
    </rPh>
    <rPh sb="4" eb="6">
      <t>キボウ</t>
    </rPh>
    <rPh sb="6" eb="8">
      <t>タンカ</t>
    </rPh>
    <phoneticPr fontId="2"/>
  </si>
  <si>
    <t>6.契約希望金額</t>
    <rPh sb="2" eb="4">
      <t>ケイヤク</t>
    </rPh>
    <rPh sb="4" eb="6">
      <t>キボウ</t>
    </rPh>
    <phoneticPr fontId="2"/>
  </si>
  <si>
    <t>7.契約希望単価</t>
    <rPh sb="2" eb="4">
      <t>ケイヤク</t>
    </rPh>
    <rPh sb="4" eb="6">
      <t>キボウ</t>
    </rPh>
    <rPh sb="6" eb="8">
      <t>タンカ</t>
    </rPh>
    <phoneticPr fontId="2"/>
  </si>
  <si>
    <t>782日(土・日・元日除く)×1.1人</t>
    <rPh sb="3" eb="4">
      <t>ニチ</t>
    </rPh>
    <rPh sb="18" eb="19">
      <t>ニン</t>
    </rPh>
    <phoneticPr fontId="2"/>
  </si>
  <si>
    <t>782日(土・日・元日除く)×2人</t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</si>
</sst>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;[Red]\-#,##0\ "/>
    <numFmt numFmtId="178" formatCode="#,##0;&quot;▲ &quot;#,##0"/>
    <numFmt numFmtId="179" formatCode="#,##0.0_);[Red]\(#,##0.0\)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color indexed="8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Border="0" applyAlignment="0" applyProtection="0"/>
    <xf numFmtId="177" fontId="6" fillId="0" borderId="0"/>
    <xf numFmtId="0" fontId="4" fillId="0" borderId="0"/>
  </cellStyleXfs>
  <cellXfs count="118">
    <xf numFmtId="0" fontId="0" fillId="0" borderId="0" xfId="0">
      <alignment vertical="center"/>
    </xf>
    <xf numFmtId="0" fontId="6" fillId="0" borderId="0" xfId="4" quotePrefix="1" applyFont="1" applyBorder="1" applyAlignment="1">
      <alignment horizontal="center"/>
    </xf>
    <xf numFmtId="177" fontId="1" fillId="0" borderId="0" xfId="5" applyFont="1"/>
    <xf numFmtId="177" fontId="8" fillId="0" borderId="0" xfId="5" applyFont="1"/>
    <xf numFmtId="177" fontId="3" fillId="0" borderId="0" xfId="5" applyFont="1" applyAlignment="1">
      <alignment horizontal="right"/>
    </xf>
    <xf numFmtId="177" fontId="6" fillId="0" borderId="0" xfId="5"/>
    <xf numFmtId="177" fontId="1" fillId="0" borderId="1" xfId="5" applyFont="1" applyBorder="1" applyAlignment="1">
      <alignment horizontal="center"/>
    </xf>
    <xf numFmtId="177" fontId="1" fillId="0" borderId="2" xfId="5" applyFont="1" applyBorder="1" applyAlignment="1">
      <alignment horizontal="center"/>
    </xf>
    <xf numFmtId="177" fontId="8" fillId="0" borderId="1" xfId="5" applyFont="1" applyBorder="1" applyAlignment="1">
      <alignment horizontal="center"/>
    </xf>
    <xf numFmtId="177" fontId="1" fillId="0" borderId="3" xfId="5" applyFont="1" applyBorder="1" applyAlignment="1">
      <alignment horizontal="center"/>
    </xf>
    <xf numFmtId="177" fontId="1" fillId="0" borderId="1" xfId="5" applyFont="1" applyBorder="1" applyAlignment="1">
      <alignment horizontal="center" wrapText="1"/>
    </xf>
    <xf numFmtId="177" fontId="6" fillId="2" borderId="4" xfId="5" applyFill="1" applyBorder="1" applyAlignment="1">
      <alignment horizontal="left" indent="1"/>
    </xf>
    <xf numFmtId="177" fontId="8" fillId="2" borderId="5" xfId="5" applyFont="1" applyFill="1" applyBorder="1" applyAlignment="1">
      <alignment horizontal="left" indent="1"/>
    </xf>
    <xf numFmtId="177" fontId="1" fillId="0" borderId="3" xfId="5" applyFont="1" applyBorder="1"/>
    <xf numFmtId="177" fontId="8" fillId="0" borderId="6" xfId="5" applyFont="1" applyBorder="1" applyAlignment="1">
      <alignment horizontal="left" wrapText="1"/>
    </xf>
    <xf numFmtId="49" fontId="8" fillId="0" borderId="1" xfId="5" applyNumberFormat="1" applyFont="1" applyBorder="1" applyAlignment="1">
      <alignment wrapText="1"/>
    </xf>
    <xf numFmtId="177" fontId="7" fillId="0" borderId="2" xfId="5" applyFont="1" applyBorder="1" applyAlignment="1">
      <alignment wrapText="1"/>
    </xf>
    <xf numFmtId="178" fontId="1" fillId="0" borderId="3" xfId="5" applyNumberFormat="1" applyFont="1" applyBorder="1"/>
    <xf numFmtId="177" fontId="7" fillId="0" borderId="2" xfId="5" applyFont="1" applyBorder="1" applyAlignment="1">
      <alignment horizontal="right" wrapText="1"/>
    </xf>
    <xf numFmtId="177" fontId="7" fillId="0" borderId="2" xfId="5" applyFont="1" applyBorder="1" applyAlignment="1">
      <alignment horizontal="center" wrapText="1"/>
    </xf>
    <xf numFmtId="177" fontId="7" fillId="0" borderId="4" xfId="5" applyFont="1" applyBorder="1" applyAlignment="1">
      <alignment horizontal="left" wrapText="1"/>
    </xf>
    <xf numFmtId="177" fontId="7" fillId="0" borderId="4" xfId="5" applyFont="1" applyBorder="1" applyAlignment="1">
      <alignment horizontal="center" wrapText="1"/>
    </xf>
    <xf numFmtId="177" fontId="8" fillId="0" borderId="3" xfId="5" applyFont="1" applyBorder="1" applyAlignment="1">
      <alignment wrapText="1"/>
    </xf>
    <xf numFmtId="177" fontId="7" fillId="0" borderId="2" xfId="5" quotePrefix="1" applyFont="1" applyBorder="1" applyAlignment="1">
      <alignment wrapText="1"/>
    </xf>
    <xf numFmtId="177" fontId="6" fillId="0" borderId="0" xfId="5" applyAlignment="1">
      <alignment horizontal="center"/>
    </xf>
    <xf numFmtId="49" fontId="7" fillId="0" borderId="1" xfId="5" applyNumberFormat="1" applyFont="1" applyBorder="1" applyAlignment="1">
      <alignment wrapText="1"/>
    </xf>
    <xf numFmtId="177" fontId="7" fillId="0" borderId="3" xfId="5" applyFont="1" applyBorder="1" applyAlignment="1">
      <alignment horizontal="center"/>
    </xf>
    <xf numFmtId="177" fontId="7" fillId="0" borderId="3" xfId="5" applyFont="1" applyBorder="1"/>
    <xf numFmtId="0" fontId="7" fillId="0" borderId="1" xfId="5" applyNumberFormat="1" applyFont="1" applyBorder="1" applyAlignment="1">
      <alignment wrapText="1"/>
    </xf>
    <xf numFmtId="178" fontId="7" fillId="0" borderId="3" xfId="5" applyNumberFormat="1" applyFont="1" applyBorder="1"/>
    <xf numFmtId="177" fontId="7" fillId="0" borderId="2" xfId="5" applyFont="1" applyBorder="1" applyAlignment="1">
      <alignment horizontal="left" wrapText="1"/>
    </xf>
    <xf numFmtId="176" fontId="1" fillId="0" borderId="3" xfId="5" applyNumberFormat="1" applyFont="1" applyBorder="1"/>
    <xf numFmtId="176" fontId="1" fillId="0" borderId="0" xfId="5" applyNumberFormat="1" applyFont="1"/>
    <xf numFmtId="176" fontId="1" fillId="0" borderId="3" xfId="5" applyNumberFormat="1" applyFont="1" applyBorder="1" applyAlignment="1">
      <alignment horizontal="center"/>
    </xf>
    <xf numFmtId="176" fontId="1" fillId="2" borderId="3" xfId="5" applyNumberFormat="1" applyFont="1" applyFill="1" applyBorder="1"/>
    <xf numFmtId="176" fontId="7" fillId="0" borderId="3" xfId="5" applyNumberFormat="1" applyFont="1" applyBorder="1"/>
    <xf numFmtId="177" fontId="8" fillId="0" borderId="1" xfId="5" applyFont="1" applyBorder="1" applyAlignment="1">
      <alignment wrapText="1"/>
    </xf>
    <xf numFmtId="177" fontId="7" fillId="0" borderId="2" xfId="5" quotePrefix="1" applyFont="1" applyBorder="1"/>
    <xf numFmtId="177" fontId="7" fillId="0" borderId="2" xfId="5" applyFont="1" applyBorder="1"/>
    <xf numFmtId="177" fontId="7" fillId="0" borderId="4" xfId="5" applyFont="1" applyBorder="1" applyAlignment="1">
      <alignment horizontal="left"/>
    </xf>
    <xf numFmtId="177" fontId="1" fillId="0" borderId="1" xfId="5" applyFont="1" applyBorder="1"/>
    <xf numFmtId="177" fontId="8" fillId="0" borderId="3" xfId="5" applyFont="1" applyBorder="1"/>
    <xf numFmtId="177" fontId="7" fillId="0" borderId="3" xfId="5" applyFont="1" applyBorder="1" applyAlignment="1">
      <alignment horizontal="left" wrapText="1"/>
    </xf>
    <xf numFmtId="0" fontId="7" fillId="0" borderId="3" xfId="5" applyNumberFormat="1" applyFont="1" applyBorder="1" applyAlignment="1">
      <alignment wrapText="1"/>
    </xf>
    <xf numFmtId="177" fontId="11" fillId="0" borderId="3" xfId="5" applyFont="1" applyBorder="1" applyAlignment="1">
      <alignment horizontal="left" wrapText="1"/>
    </xf>
    <xf numFmtId="177" fontId="12" fillId="0" borderId="6" xfId="5" applyFont="1" applyBorder="1" applyAlignment="1">
      <alignment horizontal="left" wrapText="1"/>
    </xf>
    <xf numFmtId="177" fontId="11" fillId="0" borderId="6" xfId="5" applyFont="1" applyBorder="1" applyAlignment="1">
      <alignment wrapText="1"/>
    </xf>
    <xf numFmtId="177" fontId="12" fillId="0" borderId="6" xfId="5" applyFont="1" applyBorder="1" applyAlignment="1">
      <alignment wrapText="1"/>
    </xf>
    <xf numFmtId="177" fontId="11" fillId="0" borderId="3" xfId="5" applyFont="1" applyBorder="1" applyAlignment="1">
      <alignment wrapText="1"/>
    </xf>
    <xf numFmtId="177" fontId="11" fillId="0" borderId="6" xfId="5" quotePrefix="1" applyFont="1" applyBorder="1" applyAlignment="1">
      <alignment wrapText="1"/>
    </xf>
    <xf numFmtId="177" fontId="8" fillId="0" borderId="3" xfId="5" applyFont="1" applyBorder="1" applyAlignment="1">
      <alignment horizontal="left" wrapText="1"/>
    </xf>
    <xf numFmtId="177" fontId="8" fillId="0" borderId="6" xfId="5" applyFont="1" applyBorder="1" applyAlignment="1">
      <alignment horizontal="center" wrapText="1"/>
    </xf>
    <xf numFmtId="177" fontId="1" fillId="0" borderId="7" xfId="5" applyFont="1" applyBorder="1"/>
    <xf numFmtId="177" fontId="1" fillId="0" borderId="8" xfId="5" applyFont="1" applyBorder="1"/>
    <xf numFmtId="178" fontId="1" fillId="0" borderId="7" xfId="5" applyNumberFormat="1" applyFont="1" applyBorder="1"/>
    <xf numFmtId="178" fontId="1" fillId="0" borderId="8" xfId="5" applyNumberFormat="1" applyFont="1" applyBorder="1"/>
    <xf numFmtId="177" fontId="13" fillId="0" borderId="3" xfId="5" applyFont="1" applyBorder="1"/>
    <xf numFmtId="177" fontId="1" fillId="0" borderId="9" xfId="5" applyFont="1" applyBorder="1" applyAlignment="1">
      <alignment horizontal="center" wrapText="1"/>
    </xf>
    <xf numFmtId="49" fontId="8" fillId="0" borderId="9" xfId="5" applyNumberFormat="1" applyFont="1" applyBorder="1" applyAlignment="1">
      <alignment wrapText="1"/>
    </xf>
    <xf numFmtId="177" fontId="8" fillId="0" borderId="11" xfId="5" applyFont="1" applyBorder="1" applyAlignment="1">
      <alignment horizontal="left" wrapText="1"/>
    </xf>
    <xf numFmtId="177" fontId="7" fillId="0" borderId="12" xfId="5" applyFont="1" applyBorder="1" applyAlignment="1">
      <alignment wrapText="1"/>
    </xf>
    <xf numFmtId="176" fontId="1" fillId="0" borderId="13" xfId="5" applyNumberFormat="1" applyFont="1" applyBorder="1"/>
    <xf numFmtId="177" fontId="1" fillId="0" borderId="13" xfId="5" applyFont="1" applyBorder="1" applyAlignment="1">
      <alignment horizontal="center"/>
    </xf>
    <xf numFmtId="177" fontId="1" fillId="0" borderId="13" xfId="5" applyFont="1" applyBorder="1"/>
    <xf numFmtId="178" fontId="1" fillId="0" borderId="13" xfId="5" applyNumberFormat="1" applyFont="1" applyBorder="1"/>
    <xf numFmtId="177" fontId="7" fillId="0" borderId="14" xfId="5" applyFont="1" applyBorder="1" applyAlignment="1">
      <alignment horizontal="right"/>
    </xf>
    <xf numFmtId="177" fontId="8" fillId="0" borderId="13" xfId="5" applyFont="1" applyBorder="1"/>
    <xf numFmtId="177" fontId="1" fillId="0" borderId="15" xfId="5" applyFont="1" applyBorder="1" applyAlignment="1">
      <alignment horizontal="center" wrapText="1"/>
    </xf>
    <xf numFmtId="49" fontId="8" fillId="0" borderId="15" xfId="5" applyNumberFormat="1" applyFont="1" applyBorder="1" applyAlignment="1">
      <alignment wrapText="1"/>
    </xf>
    <xf numFmtId="177" fontId="8" fillId="0" borderId="16" xfId="5" applyFont="1" applyBorder="1" applyAlignment="1">
      <alignment horizontal="left" wrapText="1"/>
    </xf>
    <xf numFmtId="177" fontId="7" fillId="0" borderId="4" xfId="5" applyFont="1" applyBorder="1" applyAlignment="1">
      <alignment wrapText="1"/>
    </xf>
    <xf numFmtId="177" fontId="7" fillId="0" borderId="14" xfId="5" applyFont="1" applyBorder="1" applyAlignment="1">
      <alignment horizontal="right" wrapText="1"/>
    </xf>
    <xf numFmtId="177" fontId="7" fillId="0" borderId="15" xfId="5" applyFont="1" applyBorder="1"/>
    <xf numFmtId="178" fontId="14" fillId="0" borderId="17" xfId="5" applyNumberFormat="1" applyFont="1" applyBorder="1" applyAlignment="1">
      <alignment horizontal="center"/>
    </xf>
    <xf numFmtId="178" fontId="7" fillId="0" borderId="7" xfId="5" applyNumberFormat="1" applyFont="1" applyBorder="1"/>
    <xf numFmtId="178" fontId="7" fillId="0" borderId="8" xfId="5" applyNumberFormat="1" applyFont="1" applyBorder="1"/>
    <xf numFmtId="177" fontId="7" fillId="0" borderId="18" xfId="5" applyFont="1" applyBorder="1" applyAlignment="1">
      <alignment wrapText="1"/>
    </xf>
    <xf numFmtId="177" fontId="1" fillId="0" borderId="15" xfId="5" applyFont="1" applyBorder="1" applyAlignment="1">
      <alignment horizontal="center"/>
    </xf>
    <xf numFmtId="178" fontId="13" fillId="0" borderId="17" xfId="5" quotePrefix="1" applyNumberFormat="1" applyFont="1" applyBorder="1" applyAlignment="1">
      <alignment horizontal="center"/>
    </xf>
    <xf numFmtId="178" fontId="1" fillId="0" borderId="19" xfId="5" applyNumberFormat="1" applyFont="1" applyBorder="1"/>
    <xf numFmtId="178" fontId="11" fillId="0" borderId="3" xfId="5" applyNumberFormat="1" applyFont="1" applyBorder="1"/>
    <xf numFmtId="0" fontId="8" fillId="0" borderId="16" xfId="5" applyNumberFormat="1" applyFont="1" applyBorder="1" applyAlignment="1">
      <alignment horizontal="left" wrapText="1"/>
    </xf>
    <xf numFmtId="177" fontId="8" fillId="0" borderId="13" xfId="5" applyFont="1" applyBorder="1" applyAlignment="1">
      <alignment horizontal="left" wrapText="1"/>
    </xf>
    <xf numFmtId="177" fontId="8" fillId="0" borderId="13" xfId="5" applyFont="1" applyBorder="1" applyAlignment="1">
      <alignment wrapText="1"/>
    </xf>
    <xf numFmtId="177" fontId="7" fillId="0" borderId="12" xfId="5" applyFont="1" applyBorder="1"/>
    <xf numFmtId="177" fontId="7" fillId="0" borderId="12" xfId="5" quotePrefix="1" applyFont="1" applyBorder="1" applyAlignment="1">
      <alignment wrapText="1"/>
    </xf>
    <xf numFmtId="177" fontId="7" fillId="0" borderId="12" xfId="5" applyFont="1" applyBorder="1" applyAlignment="1">
      <alignment horizontal="right" wrapText="1"/>
    </xf>
    <xf numFmtId="177" fontId="8" fillId="0" borderId="16" xfId="5" applyFont="1" applyBorder="1" applyAlignment="1">
      <alignment horizontal="left" vertical="center" wrapText="1"/>
    </xf>
    <xf numFmtId="49" fontId="8" fillId="0" borderId="16" xfId="5" applyNumberFormat="1" applyFont="1" applyBorder="1" applyAlignment="1">
      <alignment horizontal="left" wrapText="1"/>
    </xf>
    <xf numFmtId="178" fontId="1" fillId="0" borderId="17" xfId="5" applyNumberFormat="1" applyFont="1" applyBorder="1"/>
    <xf numFmtId="177" fontId="7" fillId="0" borderId="3" xfId="5" applyFont="1" applyBorder="1" applyAlignment="1">
      <alignment wrapText="1"/>
    </xf>
    <xf numFmtId="179" fontId="1" fillId="0" borderId="3" xfId="5" applyNumberFormat="1" applyFont="1" applyBorder="1"/>
    <xf numFmtId="0" fontId="8" fillId="0" borderId="13" xfId="5" quotePrefix="1" applyNumberFormat="1" applyFont="1" applyBorder="1" applyAlignment="1">
      <alignment wrapText="1"/>
    </xf>
    <xf numFmtId="0" fontId="15" fillId="0" borderId="0" xfId="6" applyFont="1" applyAlignment="1">
      <alignment vertical="center"/>
    </xf>
    <xf numFmtId="0" fontId="15" fillId="0" borderId="0" xfId="6" applyFont="1" applyAlignment="1">
      <alignment horizontal="left" vertical="top"/>
    </xf>
    <xf numFmtId="0" fontId="16" fillId="0" borderId="0" xfId="6" applyFont="1" applyAlignment="1">
      <alignment vertical="top" wrapText="1"/>
    </xf>
    <xf numFmtId="177" fontId="1" fillId="0" borderId="20" xfId="5" applyFont="1" applyBorder="1" applyAlignment="1">
      <alignment horizontal="center" wrapText="1"/>
    </xf>
    <xf numFmtId="177" fontId="7" fillId="0" borderId="21" xfId="5" applyFont="1" applyBorder="1" applyAlignment="1">
      <alignment horizontal="left" wrapText="1"/>
    </xf>
    <xf numFmtId="49" fontId="8" fillId="0" borderId="20" xfId="5" applyNumberFormat="1" applyFont="1" applyBorder="1" applyAlignment="1">
      <alignment wrapText="1"/>
    </xf>
    <xf numFmtId="178" fontId="1" fillId="0" borderId="22" xfId="5" applyNumberFormat="1" applyFont="1" applyBorder="1"/>
    <xf numFmtId="177" fontId="8" fillId="0" borderId="23" xfId="5" applyFont="1" applyBorder="1" applyAlignment="1">
      <alignment horizontal="left" wrapText="1"/>
    </xf>
    <xf numFmtId="176" fontId="1" fillId="0" borderId="22" xfId="5" applyNumberFormat="1" applyFont="1" applyBorder="1"/>
    <xf numFmtId="177" fontId="1" fillId="0" borderId="22" xfId="5" applyFont="1" applyBorder="1" applyAlignment="1">
      <alignment horizontal="center"/>
    </xf>
    <xf numFmtId="177" fontId="1" fillId="0" borderId="17" xfId="5" applyFont="1" applyBorder="1"/>
    <xf numFmtId="177" fontId="8" fillId="0" borderId="24" xfId="5" applyFont="1" applyBorder="1" applyAlignment="1">
      <alignment horizontal="left" wrapText="1"/>
    </xf>
    <xf numFmtId="177" fontId="8" fillId="0" borderId="25" xfId="5" applyFont="1" applyBorder="1" applyAlignment="1">
      <alignment horizontal="left" wrapText="1"/>
    </xf>
    <xf numFmtId="177" fontId="12" fillId="0" borderId="24" xfId="5" applyFont="1" applyBorder="1" applyAlignment="1">
      <alignment horizontal="left" wrapText="1"/>
    </xf>
    <xf numFmtId="177" fontId="12" fillId="0" borderId="6" xfId="5" quotePrefix="1" applyFont="1" applyBorder="1" applyAlignment="1">
      <alignment horizontal="left" wrapText="1"/>
    </xf>
    <xf numFmtId="177" fontId="13" fillId="0" borderId="10" xfId="5" quotePrefix="1" applyFont="1" applyBorder="1" applyAlignment="1">
      <alignment horizontal="center" shrinkToFit="1"/>
    </xf>
    <xf numFmtId="177" fontId="13" fillId="0" borderId="9" xfId="5" quotePrefix="1" applyFont="1" applyBorder="1" applyAlignment="1">
      <alignment horizontal="right" shrinkToFit="1"/>
    </xf>
    <xf numFmtId="177" fontId="13" fillId="0" borderId="17" xfId="5" quotePrefix="1" applyFont="1" applyBorder="1" applyAlignment="1">
      <alignment horizontal="center" shrinkToFit="1"/>
    </xf>
    <xf numFmtId="179" fontId="1" fillId="0" borderId="25" xfId="5" applyNumberFormat="1" applyFont="1" applyBorder="1"/>
    <xf numFmtId="177" fontId="1" fillId="0" borderId="25" xfId="5" applyFont="1" applyBorder="1" applyAlignment="1">
      <alignment horizontal="center"/>
    </xf>
    <xf numFmtId="177" fontId="1" fillId="0" borderId="25" xfId="5" applyFont="1" applyBorder="1"/>
    <xf numFmtId="178" fontId="1" fillId="0" borderId="25" xfId="5" applyNumberFormat="1" applyFont="1" applyBorder="1"/>
    <xf numFmtId="176" fontId="1" fillId="0" borderId="25" xfId="5" applyNumberFormat="1" applyFont="1" applyBorder="1"/>
    <xf numFmtId="178" fontId="13" fillId="0" borderId="25" xfId="5" quotePrefix="1" applyNumberFormat="1" applyFont="1" applyBorder="1" applyAlignment="1">
      <alignment horizontal="center"/>
    </xf>
    <xf numFmtId="177" fontId="7" fillId="0" borderId="12" xfId="5" applyFont="1" applyBorder="1" applyAlignment="1">
      <alignment horizontal="center" wrapText="1"/>
    </xf>
  </cellXfs>
  <cellStyles count="7">
    <cellStyle name="パーセント 2" xfId="3" xr:uid="{00000000-0005-0000-0000-000000000000}"/>
    <cellStyle name="桁区切り 2" xfId="2" xr:uid="{00000000-0005-0000-0000-000001000000}"/>
    <cellStyle name="東電内訳" xfId="4" xr:uid="{00000000-0005-0000-0000-000002000000}"/>
    <cellStyle name="標準" xfId="0" builtinId="0"/>
    <cellStyle name="標準 2" xfId="1" xr:uid="{00000000-0005-0000-0000-000004000000}"/>
    <cellStyle name="標準_支出負担ひな型（罫線付）" xfId="6" xr:uid="{849022D8-6C83-4333-9690-CD1EDB990808}"/>
    <cellStyle name="用紙MET" xfId="5" xr:uid="{00000000-0005-0000-0000-000005000000}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AF582B8B-B656-4666-81D9-AFF49134B1E1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75A3617D-A292-45D7-8EB1-33BCBF251537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CB55A19C-1011-4041-82A3-99A6443C492B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4199DAF1-9238-4873-81C3-ADEB28223A60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8397CC44-B7D5-4142-B50D-F2B803A00A32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739EDCD4-255C-4ACE-B434-48FF165CD78C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8" name="Line 10">
          <a:extLst>
            <a:ext uri="{FF2B5EF4-FFF2-40B4-BE49-F238E27FC236}">
              <a16:creationId xmlns:a16="http://schemas.microsoft.com/office/drawing/2014/main" id="{F3209AEA-B183-4662-BF8C-CE282AD943BA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9" name="Line 11">
          <a:extLst>
            <a:ext uri="{FF2B5EF4-FFF2-40B4-BE49-F238E27FC236}">
              <a16:creationId xmlns:a16="http://schemas.microsoft.com/office/drawing/2014/main" id="{309CA3BB-E1D0-46DA-A416-7C760076C13F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9C75944A-515B-4EF1-9B89-0E69262C428A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57596D98-D9BB-46C0-A471-0C538D091BC8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12" name="Line 14">
          <a:extLst>
            <a:ext uri="{FF2B5EF4-FFF2-40B4-BE49-F238E27FC236}">
              <a16:creationId xmlns:a16="http://schemas.microsoft.com/office/drawing/2014/main" id="{7A1459B4-5144-4895-80D5-908E82D0300E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13" name="Line 15">
          <a:extLst>
            <a:ext uri="{FF2B5EF4-FFF2-40B4-BE49-F238E27FC236}">
              <a16:creationId xmlns:a16="http://schemas.microsoft.com/office/drawing/2014/main" id="{BC70D65C-57D6-4E23-9220-D0DBE092F4E3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9AC2626A-C529-46CC-9AF1-DD990AC3B281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15" name="Line 17">
          <a:extLst>
            <a:ext uri="{FF2B5EF4-FFF2-40B4-BE49-F238E27FC236}">
              <a16:creationId xmlns:a16="http://schemas.microsoft.com/office/drawing/2014/main" id="{215C65E3-9E0D-4E36-8F59-AC9DEAC75038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16" name="Line 18">
          <a:extLst>
            <a:ext uri="{FF2B5EF4-FFF2-40B4-BE49-F238E27FC236}">
              <a16:creationId xmlns:a16="http://schemas.microsoft.com/office/drawing/2014/main" id="{F0865229-A9C2-4874-AEB7-563F37E4C81E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17" name="Line 19">
          <a:extLst>
            <a:ext uri="{FF2B5EF4-FFF2-40B4-BE49-F238E27FC236}">
              <a16:creationId xmlns:a16="http://schemas.microsoft.com/office/drawing/2014/main" id="{887035F8-5877-4BDC-ACD9-684B60453FAF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18" name="Line 20">
          <a:extLst>
            <a:ext uri="{FF2B5EF4-FFF2-40B4-BE49-F238E27FC236}">
              <a16:creationId xmlns:a16="http://schemas.microsoft.com/office/drawing/2014/main" id="{0114E7A9-6AA0-4684-8431-CA63DC3E1F3F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19" name="Line 21">
          <a:extLst>
            <a:ext uri="{FF2B5EF4-FFF2-40B4-BE49-F238E27FC236}">
              <a16:creationId xmlns:a16="http://schemas.microsoft.com/office/drawing/2014/main" id="{41D27AAC-37DB-4822-B344-1EA745B7FA88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0" name="Line 22">
          <a:extLst>
            <a:ext uri="{FF2B5EF4-FFF2-40B4-BE49-F238E27FC236}">
              <a16:creationId xmlns:a16="http://schemas.microsoft.com/office/drawing/2014/main" id="{35B2F4CB-7046-4ADA-AD6F-B4D7EEFCF285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1" name="Line 23">
          <a:extLst>
            <a:ext uri="{FF2B5EF4-FFF2-40B4-BE49-F238E27FC236}">
              <a16:creationId xmlns:a16="http://schemas.microsoft.com/office/drawing/2014/main" id="{25935920-E445-42FC-A8EC-ED6CC4389732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2" name="Line 24">
          <a:extLst>
            <a:ext uri="{FF2B5EF4-FFF2-40B4-BE49-F238E27FC236}">
              <a16:creationId xmlns:a16="http://schemas.microsoft.com/office/drawing/2014/main" id="{D4DA237C-BB7C-4A83-AA46-C1DCBF4C1968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3" name="Line 25">
          <a:extLst>
            <a:ext uri="{FF2B5EF4-FFF2-40B4-BE49-F238E27FC236}">
              <a16:creationId xmlns:a16="http://schemas.microsoft.com/office/drawing/2014/main" id="{3B385719-E8B3-40DE-A855-73B9D9EFC8A1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4" name="Line 26">
          <a:extLst>
            <a:ext uri="{FF2B5EF4-FFF2-40B4-BE49-F238E27FC236}">
              <a16:creationId xmlns:a16="http://schemas.microsoft.com/office/drawing/2014/main" id="{D7AF1356-0C4C-423F-918F-308261D3A8C2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1C461ED3-7CCF-4AEB-BD90-CB153FB87B66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6" name="Line 28">
          <a:extLst>
            <a:ext uri="{FF2B5EF4-FFF2-40B4-BE49-F238E27FC236}">
              <a16:creationId xmlns:a16="http://schemas.microsoft.com/office/drawing/2014/main" id="{AD559D2E-1460-477B-95DA-CC6951074848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7" name="Line 29">
          <a:extLst>
            <a:ext uri="{FF2B5EF4-FFF2-40B4-BE49-F238E27FC236}">
              <a16:creationId xmlns:a16="http://schemas.microsoft.com/office/drawing/2014/main" id="{90EF137E-E4AE-4335-8EFC-3BC391A9685E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6DE89348-22DE-42B4-BC8E-AC1B07ACE30A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29" name="Line 31">
          <a:extLst>
            <a:ext uri="{FF2B5EF4-FFF2-40B4-BE49-F238E27FC236}">
              <a16:creationId xmlns:a16="http://schemas.microsoft.com/office/drawing/2014/main" id="{1CC157B6-0A7D-426E-BDBD-55076CD27243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30" name="Line 32">
          <a:extLst>
            <a:ext uri="{FF2B5EF4-FFF2-40B4-BE49-F238E27FC236}">
              <a16:creationId xmlns:a16="http://schemas.microsoft.com/office/drawing/2014/main" id="{3E2F8D10-C07C-47F0-AF31-A0069B2B1AF4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31" name="Line 33">
          <a:extLst>
            <a:ext uri="{FF2B5EF4-FFF2-40B4-BE49-F238E27FC236}">
              <a16:creationId xmlns:a16="http://schemas.microsoft.com/office/drawing/2014/main" id="{118BAB92-0036-4B83-B35B-F42EB19FC02E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6644DFF8-A67E-47F9-9719-29BA8075AC74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33" name="Line 35">
          <a:extLst>
            <a:ext uri="{FF2B5EF4-FFF2-40B4-BE49-F238E27FC236}">
              <a16:creationId xmlns:a16="http://schemas.microsoft.com/office/drawing/2014/main" id="{8C20210C-1C4D-4B27-94AF-8B74CA80EAF0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34" name="Line 36">
          <a:extLst>
            <a:ext uri="{FF2B5EF4-FFF2-40B4-BE49-F238E27FC236}">
              <a16:creationId xmlns:a16="http://schemas.microsoft.com/office/drawing/2014/main" id="{24E156C1-674F-499D-B59B-4C30511C9C17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35" name="Line 37">
          <a:extLst>
            <a:ext uri="{FF2B5EF4-FFF2-40B4-BE49-F238E27FC236}">
              <a16:creationId xmlns:a16="http://schemas.microsoft.com/office/drawing/2014/main" id="{493F62CF-D613-440E-B96E-0F675B28C4CA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36" name="Line 38">
          <a:extLst>
            <a:ext uri="{FF2B5EF4-FFF2-40B4-BE49-F238E27FC236}">
              <a16:creationId xmlns:a16="http://schemas.microsoft.com/office/drawing/2014/main" id="{9FBB0704-4B75-4DBB-AAD5-21791E2C0937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37" name="Line 39">
          <a:extLst>
            <a:ext uri="{FF2B5EF4-FFF2-40B4-BE49-F238E27FC236}">
              <a16:creationId xmlns:a16="http://schemas.microsoft.com/office/drawing/2014/main" id="{F1A363AD-F8F2-4803-9228-EAD64B55DC13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38" name="Line 40">
          <a:extLst>
            <a:ext uri="{FF2B5EF4-FFF2-40B4-BE49-F238E27FC236}">
              <a16:creationId xmlns:a16="http://schemas.microsoft.com/office/drawing/2014/main" id="{F95C978D-CC62-4815-9363-7D595C3AEF33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39" name="Line 41">
          <a:extLst>
            <a:ext uri="{FF2B5EF4-FFF2-40B4-BE49-F238E27FC236}">
              <a16:creationId xmlns:a16="http://schemas.microsoft.com/office/drawing/2014/main" id="{2A6B7CBB-E415-4A12-9B19-22B55B2B1596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5ABA2EB1-7104-4333-984D-99B4F41C864C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761F4388-FA44-4274-9309-A577C93A208D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2" name="Line 44">
          <a:extLst>
            <a:ext uri="{FF2B5EF4-FFF2-40B4-BE49-F238E27FC236}">
              <a16:creationId xmlns:a16="http://schemas.microsoft.com/office/drawing/2014/main" id="{A490449E-057D-41A6-BAE5-16F024B89106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43" name="Line 45">
          <a:extLst>
            <a:ext uri="{FF2B5EF4-FFF2-40B4-BE49-F238E27FC236}">
              <a16:creationId xmlns:a16="http://schemas.microsoft.com/office/drawing/2014/main" id="{4D5F5128-5C6C-490B-8C5D-80786B502076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4" name="Line 46">
          <a:extLst>
            <a:ext uri="{FF2B5EF4-FFF2-40B4-BE49-F238E27FC236}">
              <a16:creationId xmlns:a16="http://schemas.microsoft.com/office/drawing/2014/main" id="{7A013490-A868-461B-A9C3-8EE8F58CBA82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72A4B8F9-F12F-414C-B3BE-F7B9D6025EE2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9A49B7F0-D439-4D1F-92F6-A3C3356F4EBB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DFB2451A-5D43-4583-8ECC-F8672994B847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42</xdr:row>
      <xdr:rowOff>0</xdr:rowOff>
    </xdr:from>
    <xdr:to>
      <xdr:col>3</xdr:col>
      <xdr:colOff>857250</xdr:colOff>
      <xdr:row>42</xdr:row>
      <xdr:rowOff>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8B6B6D90-B2A9-49E9-BF2F-110075D296D3}"/>
            </a:ext>
          </a:extLst>
        </xdr:cNvPr>
        <xdr:cNvSpPr>
          <a:spLocks noChangeShapeType="1"/>
        </xdr:cNvSpPr>
      </xdr:nvSpPr>
      <xdr:spPr bwMode="auto">
        <a:xfrm>
          <a:off x="4048125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42</xdr:row>
      <xdr:rowOff>0</xdr:rowOff>
    </xdr:from>
    <xdr:to>
      <xdr:col>3</xdr:col>
      <xdr:colOff>1000125</xdr:colOff>
      <xdr:row>42</xdr:row>
      <xdr:rowOff>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A8E8176B-3ED8-4F9B-8046-60734613FBA0}"/>
            </a:ext>
          </a:extLst>
        </xdr:cNvPr>
        <xdr:cNvSpPr>
          <a:spLocks noChangeShapeType="1"/>
        </xdr:cNvSpPr>
      </xdr:nvSpPr>
      <xdr:spPr bwMode="auto">
        <a:xfrm>
          <a:off x="419100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4FA04CEB-0FBE-472C-8F8B-87938B69B9BF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B8DACD15-4781-4C6D-A91E-0B0A7071C306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CBEF9286-6E96-4558-99D3-61901B25A36B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CC82157F-9D17-4D8A-8C6B-6A6AC505DC41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1A24A248-E779-421E-A59E-C42E7EC46F01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44B13A5D-C157-4E31-93AC-522290E920FC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4500C46D-E25F-44AF-9F2A-67B22545C19A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F88940F5-3BD4-40D1-A6D1-9C69C2672D09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5BBC8509-05B8-4CC9-BDA1-EC1B31E737A8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A88AC78-4F95-4FD1-842A-2B6097FE3E3E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3C3D094B-AFE9-4191-9068-7CF04F9D35DE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1D4DB8E3-C6DF-4614-BE82-D975CF27EAF6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9F01D2C6-FC54-4970-BBD0-C9AC787C84DB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E7BAA692-ECB3-4737-99E1-111755289244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4" name="Line 66">
          <a:extLst>
            <a:ext uri="{FF2B5EF4-FFF2-40B4-BE49-F238E27FC236}">
              <a16:creationId xmlns:a16="http://schemas.microsoft.com/office/drawing/2014/main" id="{0CF20615-D952-4907-8DEF-49D3DA2295EC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42</xdr:row>
      <xdr:rowOff>0</xdr:rowOff>
    </xdr:to>
    <xdr:sp macro="" textlink="">
      <xdr:nvSpPr>
        <xdr:cNvPr id="65" name="Line 67">
          <a:extLst>
            <a:ext uri="{FF2B5EF4-FFF2-40B4-BE49-F238E27FC236}">
              <a16:creationId xmlns:a16="http://schemas.microsoft.com/office/drawing/2014/main" id="{0E8F64C3-BD5A-4813-B9F7-B396F92F565A}"/>
            </a:ext>
          </a:extLst>
        </xdr:cNvPr>
        <xdr:cNvSpPr>
          <a:spLocks noChangeShapeType="1"/>
        </xdr:cNvSpPr>
      </xdr:nvSpPr>
      <xdr:spPr bwMode="auto">
        <a:xfrm>
          <a:off x="11068050" y="14516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66" name="Line 4">
          <a:extLst>
            <a:ext uri="{FF2B5EF4-FFF2-40B4-BE49-F238E27FC236}">
              <a16:creationId xmlns:a16="http://schemas.microsoft.com/office/drawing/2014/main" id="{50BACA59-DF2A-443E-B7B6-D14256B9FCBD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67" name="Line 5">
          <a:extLst>
            <a:ext uri="{FF2B5EF4-FFF2-40B4-BE49-F238E27FC236}">
              <a16:creationId xmlns:a16="http://schemas.microsoft.com/office/drawing/2014/main" id="{785326F5-0F66-47A7-B373-7D870A22F03B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68" name="Line 6">
          <a:extLst>
            <a:ext uri="{FF2B5EF4-FFF2-40B4-BE49-F238E27FC236}">
              <a16:creationId xmlns:a16="http://schemas.microsoft.com/office/drawing/2014/main" id="{3309B01F-C540-46A1-A310-448572514564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69" name="Line 7">
          <a:extLst>
            <a:ext uri="{FF2B5EF4-FFF2-40B4-BE49-F238E27FC236}">
              <a16:creationId xmlns:a16="http://schemas.microsoft.com/office/drawing/2014/main" id="{6EF2F6DF-D826-49EE-BA65-567297C0290F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70" name="Line 8">
          <a:extLst>
            <a:ext uri="{FF2B5EF4-FFF2-40B4-BE49-F238E27FC236}">
              <a16:creationId xmlns:a16="http://schemas.microsoft.com/office/drawing/2014/main" id="{45F8A9E4-BE74-4F08-9ADD-FD9966C301E7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71" name="Line 9">
          <a:extLst>
            <a:ext uri="{FF2B5EF4-FFF2-40B4-BE49-F238E27FC236}">
              <a16:creationId xmlns:a16="http://schemas.microsoft.com/office/drawing/2014/main" id="{E58B3918-D55D-4A5C-8CFE-76E82F845F08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72" name="Line 10">
          <a:extLst>
            <a:ext uri="{FF2B5EF4-FFF2-40B4-BE49-F238E27FC236}">
              <a16:creationId xmlns:a16="http://schemas.microsoft.com/office/drawing/2014/main" id="{6AFD9003-2F1A-4944-9F25-AEE6464B8E2F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73" name="Line 11">
          <a:extLst>
            <a:ext uri="{FF2B5EF4-FFF2-40B4-BE49-F238E27FC236}">
              <a16:creationId xmlns:a16="http://schemas.microsoft.com/office/drawing/2014/main" id="{ED707DC1-F27C-4A1D-ABAE-D1B354A48C04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74" name="Line 12">
          <a:extLst>
            <a:ext uri="{FF2B5EF4-FFF2-40B4-BE49-F238E27FC236}">
              <a16:creationId xmlns:a16="http://schemas.microsoft.com/office/drawing/2014/main" id="{3C8C29CB-7190-4C84-9C37-4689880E02FF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75" name="Line 13">
          <a:extLst>
            <a:ext uri="{FF2B5EF4-FFF2-40B4-BE49-F238E27FC236}">
              <a16:creationId xmlns:a16="http://schemas.microsoft.com/office/drawing/2014/main" id="{632E0785-8464-4D91-B666-89BA7EBE3A9C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76" name="Line 14">
          <a:extLst>
            <a:ext uri="{FF2B5EF4-FFF2-40B4-BE49-F238E27FC236}">
              <a16:creationId xmlns:a16="http://schemas.microsoft.com/office/drawing/2014/main" id="{2DAAA722-1AD2-4365-9E76-65D965AA36B4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77" name="Line 15">
          <a:extLst>
            <a:ext uri="{FF2B5EF4-FFF2-40B4-BE49-F238E27FC236}">
              <a16:creationId xmlns:a16="http://schemas.microsoft.com/office/drawing/2014/main" id="{B778ECF8-7AB1-47D2-84B3-BA88B1DC5677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78" name="Line 16">
          <a:extLst>
            <a:ext uri="{FF2B5EF4-FFF2-40B4-BE49-F238E27FC236}">
              <a16:creationId xmlns:a16="http://schemas.microsoft.com/office/drawing/2014/main" id="{0DEA6117-E651-4B04-9CFD-0E25AF2D588C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79" name="Line 17">
          <a:extLst>
            <a:ext uri="{FF2B5EF4-FFF2-40B4-BE49-F238E27FC236}">
              <a16:creationId xmlns:a16="http://schemas.microsoft.com/office/drawing/2014/main" id="{787F4BB9-D29E-47AD-BDCE-F70E67EF1977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80" name="Line 18">
          <a:extLst>
            <a:ext uri="{FF2B5EF4-FFF2-40B4-BE49-F238E27FC236}">
              <a16:creationId xmlns:a16="http://schemas.microsoft.com/office/drawing/2014/main" id="{CF4A02FE-81F2-4BBD-AE91-C00856F03C47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81" name="Line 19">
          <a:extLst>
            <a:ext uri="{FF2B5EF4-FFF2-40B4-BE49-F238E27FC236}">
              <a16:creationId xmlns:a16="http://schemas.microsoft.com/office/drawing/2014/main" id="{4A16B798-8EE4-4D81-96C7-B1A038A669DB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82" name="Line 36">
          <a:extLst>
            <a:ext uri="{FF2B5EF4-FFF2-40B4-BE49-F238E27FC236}">
              <a16:creationId xmlns:a16="http://schemas.microsoft.com/office/drawing/2014/main" id="{08EF60C6-6BB5-4174-8ABD-B4AF67C6DF26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83" name="Line 37">
          <a:extLst>
            <a:ext uri="{FF2B5EF4-FFF2-40B4-BE49-F238E27FC236}">
              <a16:creationId xmlns:a16="http://schemas.microsoft.com/office/drawing/2014/main" id="{6A9BD025-0E98-4E69-842C-02EEF9301173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84" name="Line 38">
          <a:extLst>
            <a:ext uri="{FF2B5EF4-FFF2-40B4-BE49-F238E27FC236}">
              <a16:creationId xmlns:a16="http://schemas.microsoft.com/office/drawing/2014/main" id="{B30B9895-260F-4CFB-9095-0011608BD275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85" name="Line 39">
          <a:extLst>
            <a:ext uri="{FF2B5EF4-FFF2-40B4-BE49-F238E27FC236}">
              <a16:creationId xmlns:a16="http://schemas.microsoft.com/office/drawing/2014/main" id="{4197300B-DEDF-404D-AC64-BE2FCAA2B00D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86" name="Line 40">
          <a:extLst>
            <a:ext uri="{FF2B5EF4-FFF2-40B4-BE49-F238E27FC236}">
              <a16:creationId xmlns:a16="http://schemas.microsoft.com/office/drawing/2014/main" id="{643C3F8B-1554-420F-AA61-C118206C1622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87" name="Line 41">
          <a:extLst>
            <a:ext uri="{FF2B5EF4-FFF2-40B4-BE49-F238E27FC236}">
              <a16:creationId xmlns:a16="http://schemas.microsoft.com/office/drawing/2014/main" id="{7B37A0E0-A05B-4429-961D-0274F9A7716C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88" name="Line 42">
          <a:extLst>
            <a:ext uri="{FF2B5EF4-FFF2-40B4-BE49-F238E27FC236}">
              <a16:creationId xmlns:a16="http://schemas.microsoft.com/office/drawing/2014/main" id="{C3BEFB2E-99E5-4103-8FEF-62EA67CB4C2A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89" name="Line 43">
          <a:extLst>
            <a:ext uri="{FF2B5EF4-FFF2-40B4-BE49-F238E27FC236}">
              <a16:creationId xmlns:a16="http://schemas.microsoft.com/office/drawing/2014/main" id="{D5D98A89-29E6-46F2-AA03-6284760C2722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90" name="Line 44">
          <a:extLst>
            <a:ext uri="{FF2B5EF4-FFF2-40B4-BE49-F238E27FC236}">
              <a16:creationId xmlns:a16="http://schemas.microsoft.com/office/drawing/2014/main" id="{2FA687BC-3EA8-49CD-B592-C0FC25DB916D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91" name="Line 45">
          <a:extLst>
            <a:ext uri="{FF2B5EF4-FFF2-40B4-BE49-F238E27FC236}">
              <a16:creationId xmlns:a16="http://schemas.microsoft.com/office/drawing/2014/main" id="{93D6851C-A94F-4E2E-BE98-82D2E75A5AD2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92" name="Line 46">
          <a:extLst>
            <a:ext uri="{FF2B5EF4-FFF2-40B4-BE49-F238E27FC236}">
              <a16:creationId xmlns:a16="http://schemas.microsoft.com/office/drawing/2014/main" id="{CB6F85D6-FF3E-4898-A063-6E8977D14CB7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93" name="Line 47">
          <a:extLst>
            <a:ext uri="{FF2B5EF4-FFF2-40B4-BE49-F238E27FC236}">
              <a16:creationId xmlns:a16="http://schemas.microsoft.com/office/drawing/2014/main" id="{18E187A4-6FEF-4BCD-A7C6-5FEAD18CB728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94" name="Line 48">
          <a:extLst>
            <a:ext uri="{FF2B5EF4-FFF2-40B4-BE49-F238E27FC236}">
              <a16:creationId xmlns:a16="http://schemas.microsoft.com/office/drawing/2014/main" id="{96D55E82-CB03-46A2-B04C-4CA9194ED261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95" name="Line 49">
          <a:extLst>
            <a:ext uri="{FF2B5EF4-FFF2-40B4-BE49-F238E27FC236}">
              <a16:creationId xmlns:a16="http://schemas.microsoft.com/office/drawing/2014/main" id="{9EA55C60-1D01-4477-9B97-F10565C3E2B2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60</xdr:row>
      <xdr:rowOff>0</xdr:rowOff>
    </xdr:from>
    <xdr:to>
      <xdr:col>3</xdr:col>
      <xdr:colOff>857250</xdr:colOff>
      <xdr:row>60</xdr:row>
      <xdr:rowOff>0</xdr:rowOff>
    </xdr:to>
    <xdr:sp macro="" textlink="">
      <xdr:nvSpPr>
        <xdr:cNvPr id="96" name="Line 50">
          <a:extLst>
            <a:ext uri="{FF2B5EF4-FFF2-40B4-BE49-F238E27FC236}">
              <a16:creationId xmlns:a16="http://schemas.microsoft.com/office/drawing/2014/main" id="{986B26DA-83B1-418B-9E53-E7D16BEE82E4}"/>
            </a:ext>
          </a:extLst>
        </xdr:cNvPr>
        <xdr:cNvSpPr>
          <a:spLocks noChangeShapeType="1"/>
        </xdr:cNvSpPr>
      </xdr:nvSpPr>
      <xdr:spPr bwMode="auto">
        <a:xfrm>
          <a:off x="4048125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60</xdr:row>
      <xdr:rowOff>0</xdr:rowOff>
    </xdr:from>
    <xdr:to>
      <xdr:col>3</xdr:col>
      <xdr:colOff>1000125</xdr:colOff>
      <xdr:row>60</xdr:row>
      <xdr:rowOff>0</xdr:rowOff>
    </xdr:to>
    <xdr:sp macro="" textlink="">
      <xdr:nvSpPr>
        <xdr:cNvPr id="97" name="Line 51">
          <a:extLst>
            <a:ext uri="{FF2B5EF4-FFF2-40B4-BE49-F238E27FC236}">
              <a16:creationId xmlns:a16="http://schemas.microsoft.com/office/drawing/2014/main" id="{4B0EFEC2-FF00-4146-A921-CBC0BD7480FA}"/>
            </a:ext>
          </a:extLst>
        </xdr:cNvPr>
        <xdr:cNvSpPr>
          <a:spLocks noChangeShapeType="1"/>
        </xdr:cNvSpPr>
      </xdr:nvSpPr>
      <xdr:spPr bwMode="auto">
        <a:xfrm>
          <a:off x="4191000" y="20688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98" name="Line 4">
          <a:extLst>
            <a:ext uri="{FF2B5EF4-FFF2-40B4-BE49-F238E27FC236}">
              <a16:creationId xmlns:a16="http://schemas.microsoft.com/office/drawing/2014/main" id="{7A697554-5D56-455C-B259-2E34DF9BB169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99" name="Line 5">
          <a:extLst>
            <a:ext uri="{FF2B5EF4-FFF2-40B4-BE49-F238E27FC236}">
              <a16:creationId xmlns:a16="http://schemas.microsoft.com/office/drawing/2014/main" id="{21136D1C-67BE-4ACF-A161-FB38BD065A81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00" name="Line 6">
          <a:extLst>
            <a:ext uri="{FF2B5EF4-FFF2-40B4-BE49-F238E27FC236}">
              <a16:creationId xmlns:a16="http://schemas.microsoft.com/office/drawing/2014/main" id="{5C5A0C89-42E1-4921-AAAD-E22888FC9B36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01" name="Line 7">
          <a:extLst>
            <a:ext uri="{FF2B5EF4-FFF2-40B4-BE49-F238E27FC236}">
              <a16:creationId xmlns:a16="http://schemas.microsoft.com/office/drawing/2014/main" id="{52D5706B-8B20-4AD9-A5C6-9360AE9907AE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02" name="Line 8">
          <a:extLst>
            <a:ext uri="{FF2B5EF4-FFF2-40B4-BE49-F238E27FC236}">
              <a16:creationId xmlns:a16="http://schemas.microsoft.com/office/drawing/2014/main" id="{677B5670-C842-4467-9F06-1491F1121C86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03" name="Line 9">
          <a:extLst>
            <a:ext uri="{FF2B5EF4-FFF2-40B4-BE49-F238E27FC236}">
              <a16:creationId xmlns:a16="http://schemas.microsoft.com/office/drawing/2014/main" id="{FEEAF3ED-669C-4A15-959A-EBC3C493A55D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04" name="Line 10">
          <a:extLst>
            <a:ext uri="{FF2B5EF4-FFF2-40B4-BE49-F238E27FC236}">
              <a16:creationId xmlns:a16="http://schemas.microsoft.com/office/drawing/2014/main" id="{B21BE0B6-12FC-4907-89A3-190C9669A9E0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05" name="Line 11">
          <a:extLst>
            <a:ext uri="{FF2B5EF4-FFF2-40B4-BE49-F238E27FC236}">
              <a16:creationId xmlns:a16="http://schemas.microsoft.com/office/drawing/2014/main" id="{5932B65A-B44F-46BD-BC5C-C70FEAAC0DC5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06" name="Line 12">
          <a:extLst>
            <a:ext uri="{FF2B5EF4-FFF2-40B4-BE49-F238E27FC236}">
              <a16:creationId xmlns:a16="http://schemas.microsoft.com/office/drawing/2014/main" id="{EA2E4438-7102-4148-94CA-D5780DFF45AF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07" name="Line 13">
          <a:extLst>
            <a:ext uri="{FF2B5EF4-FFF2-40B4-BE49-F238E27FC236}">
              <a16:creationId xmlns:a16="http://schemas.microsoft.com/office/drawing/2014/main" id="{6970783C-FAB5-4F50-B5CC-0596175CADB7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08" name="Line 14">
          <a:extLst>
            <a:ext uri="{FF2B5EF4-FFF2-40B4-BE49-F238E27FC236}">
              <a16:creationId xmlns:a16="http://schemas.microsoft.com/office/drawing/2014/main" id="{B2EF3558-1AD9-48D2-AD1F-69DD66C37933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09" name="Line 15">
          <a:extLst>
            <a:ext uri="{FF2B5EF4-FFF2-40B4-BE49-F238E27FC236}">
              <a16:creationId xmlns:a16="http://schemas.microsoft.com/office/drawing/2014/main" id="{DD1A74C4-D200-4499-B394-A4AD2A47C394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10" name="Line 16">
          <a:extLst>
            <a:ext uri="{FF2B5EF4-FFF2-40B4-BE49-F238E27FC236}">
              <a16:creationId xmlns:a16="http://schemas.microsoft.com/office/drawing/2014/main" id="{E2451B4A-CF28-445A-88BF-C611DFF17C56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11" name="Line 17">
          <a:extLst>
            <a:ext uri="{FF2B5EF4-FFF2-40B4-BE49-F238E27FC236}">
              <a16:creationId xmlns:a16="http://schemas.microsoft.com/office/drawing/2014/main" id="{8B84D63B-81E3-4697-B513-85EE63B687C3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12" name="Line 18">
          <a:extLst>
            <a:ext uri="{FF2B5EF4-FFF2-40B4-BE49-F238E27FC236}">
              <a16:creationId xmlns:a16="http://schemas.microsoft.com/office/drawing/2014/main" id="{AF8ECCCF-DAC6-4A25-908F-5133D3F540CC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13" name="Line 19">
          <a:extLst>
            <a:ext uri="{FF2B5EF4-FFF2-40B4-BE49-F238E27FC236}">
              <a16:creationId xmlns:a16="http://schemas.microsoft.com/office/drawing/2014/main" id="{5CF7DCCF-ED0F-4407-8F3E-1A8DE2367298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4" name="Line 20">
          <a:extLst>
            <a:ext uri="{FF2B5EF4-FFF2-40B4-BE49-F238E27FC236}">
              <a16:creationId xmlns:a16="http://schemas.microsoft.com/office/drawing/2014/main" id="{3982ACB0-0A3E-4C7E-A0E0-6027914031FA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5" name="Line 21">
          <a:extLst>
            <a:ext uri="{FF2B5EF4-FFF2-40B4-BE49-F238E27FC236}">
              <a16:creationId xmlns:a16="http://schemas.microsoft.com/office/drawing/2014/main" id="{A1CF01C8-5937-4413-A25F-800DFFBF4C8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6" name="Line 22">
          <a:extLst>
            <a:ext uri="{FF2B5EF4-FFF2-40B4-BE49-F238E27FC236}">
              <a16:creationId xmlns:a16="http://schemas.microsoft.com/office/drawing/2014/main" id="{E7E2186A-3C0E-4325-9488-9940065A17ED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7" name="Line 23">
          <a:extLst>
            <a:ext uri="{FF2B5EF4-FFF2-40B4-BE49-F238E27FC236}">
              <a16:creationId xmlns:a16="http://schemas.microsoft.com/office/drawing/2014/main" id="{446D7B11-E5B2-44CE-A0C1-DE7317B13538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8" name="Line 24">
          <a:extLst>
            <a:ext uri="{FF2B5EF4-FFF2-40B4-BE49-F238E27FC236}">
              <a16:creationId xmlns:a16="http://schemas.microsoft.com/office/drawing/2014/main" id="{3C419B7D-05D1-487B-A0EA-2351A7A5DB75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19" name="Line 25">
          <a:extLst>
            <a:ext uri="{FF2B5EF4-FFF2-40B4-BE49-F238E27FC236}">
              <a16:creationId xmlns:a16="http://schemas.microsoft.com/office/drawing/2014/main" id="{F5B5CFC2-A934-48D4-AA04-C8C5CF6D8202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0" name="Line 26">
          <a:extLst>
            <a:ext uri="{FF2B5EF4-FFF2-40B4-BE49-F238E27FC236}">
              <a16:creationId xmlns:a16="http://schemas.microsoft.com/office/drawing/2014/main" id="{FE1A7670-9BAD-4273-9B4D-C642173E82B3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1" name="Line 27">
          <a:extLst>
            <a:ext uri="{FF2B5EF4-FFF2-40B4-BE49-F238E27FC236}">
              <a16:creationId xmlns:a16="http://schemas.microsoft.com/office/drawing/2014/main" id="{7E678BB6-EE5D-4E02-AC04-E179CB32E90D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2" name="Line 28">
          <a:extLst>
            <a:ext uri="{FF2B5EF4-FFF2-40B4-BE49-F238E27FC236}">
              <a16:creationId xmlns:a16="http://schemas.microsoft.com/office/drawing/2014/main" id="{75635D81-A85C-4689-BE46-10F86E6B9653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3" name="Line 29">
          <a:extLst>
            <a:ext uri="{FF2B5EF4-FFF2-40B4-BE49-F238E27FC236}">
              <a16:creationId xmlns:a16="http://schemas.microsoft.com/office/drawing/2014/main" id="{5A134A09-F646-4E05-B860-9227B290C58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4" name="Line 30">
          <a:extLst>
            <a:ext uri="{FF2B5EF4-FFF2-40B4-BE49-F238E27FC236}">
              <a16:creationId xmlns:a16="http://schemas.microsoft.com/office/drawing/2014/main" id="{E68494D5-891E-493B-8DB8-A3A4CACFD25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5" name="Line 31">
          <a:extLst>
            <a:ext uri="{FF2B5EF4-FFF2-40B4-BE49-F238E27FC236}">
              <a16:creationId xmlns:a16="http://schemas.microsoft.com/office/drawing/2014/main" id="{FD77EC81-5287-4F16-8BF6-6BD55FCBAEB0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6" name="Line 32">
          <a:extLst>
            <a:ext uri="{FF2B5EF4-FFF2-40B4-BE49-F238E27FC236}">
              <a16:creationId xmlns:a16="http://schemas.microsoft.com/office/drawing/2014/main" id="{B0CA388C-3EA7-494B-9FEC-FC4AEB88DB8F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7" name="Line 33">
          <a:extLst>
            <a:ext uri="{FF2B5EF4-FFF2-40B4-BE49-F238E27FC236}">
              <a16:creationId xmlns:a16="http://schemas.microsoft.com/office/drawing/2014/main" id="{C408ECDB-79BD-453A-B5B0-BE1AF7BE5AFD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8" name="Line 34">
          <a:extLst>
            <a:ext uri="{FF2B5EF4-FFF2-40B4-BE49-F238E27FC236}">
              <a16:creationId xmlns:a16="http://schemas.microsoft.com/office/drawing/2014/main" id="{D637A21F-7772-4D59-BAF9-6ADEF32F4766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29" name="Line 35">
          <a:extLst>
            <a:ext uri="{FF2B5EF4-FFF2-40B4-BE49-F238E27FC236}">
              <a16:creationId xmlns:a16="http://schemas.microsoft.com/office/drawing/2014/main" id="{FB9A2361-7036-4902-BFDD-888D92C6902F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30" name="Line 36">
          <a:extLst>
            <a:ext uri="{FF2B5EF4-FFF2-40B4-BE49-F238E27FC236}">
              <a16:creationId xmlns:a16="http://schemas.microsoft.com/office/drawing/2014/main" id="{7D4255DC-A932-44C9-A904-B5A8F77C0487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31" name="Line 37">
          <a:extLst>
            <a:ext uri="{FF2B5EF4-FFF2-40B4-BE49-F238E27FC236}">
              <a16:creationId xmlns:a16="http://schemas.microsoft.com/office/drawing/2014/main" id="{B736839C-139E-44F8-A0CE-4D66307AE457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32" name="Line 38">
          <a:extLst>
            <a:ext uri="{FF2B5EF4-FFF2-40B4-BE49-F238E27FC236}">
              <a16:creationId xmlns:a16="http://schemas.microsoft.com/office/drawing/2014/main" id="{135D5D0A-0DC4-49E6-990E-9F178FE7BFB0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33" name="Line 39">
          <a:extLst>
            <a:ext uri="{FF2B5EF4-FFF2-40B4-BE49-F238E27FC236}">
              <a16:creationId xmlns:a16="http://schemas.microsoft.com/office/drawing/2014/main" id="{A63FC6AF-F206-401B-BD94-DABE560CB0FC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34" name="Line 40">
          <a:extLst>
            <a:ext uri="{FF2B5EF4-FFF2-40B4-BE49-F238E27FC236}">
              <a16:creationId xmlns:a16="http://schemas.microsoft.com/office/drawing/2014/main" id="{A5C5A4E0-4F86-4C19-A12F-4BFDA54DA342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35" name="Line 41">
          <a:extLst>
            <a:ext uri="{FF2B5EF4-FFF2-40B4-BE49-F238E27FC236}">
              <a16:creationId xmlns:a16="http://schemas.microsoft.com/office/drawing/2014/main" id="{2BBDD07B-A581-49E8-BE1A-87DA68D092B6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36" name="Line 42">
          <a:extLst>
            <a:ext uri="{FF2B5EF4-FFF2-40B4-BE49-F238E27FC236}">
              <a16:creationId xmlns:a16="http://schemas.microsoft.com/office/drawing/2014/main" id="{172E64FF-71F6-4025-B59D-A16C6F87335F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37" name="Line 43">
          <a:extLst>
            <a:ext uri="{FF2B5EF4-FFF2-40B4-BE49-F238E27FC236}">
              <a16:creationId xmlns:a16="http://schemas.microsoft.com/office/drawing/2014/main" id="{F1E0E615-8C41-4BE9-AD00-0EED02276EE3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38" name="Line 44">
          <a:extLst>
            <a:ext uri="{FF2B5EF4-FFF2-40B4-BE49-F238E27FC236}">
              <a16:creationId xmlns:a16="http://schemas.microsoft.com/office/drawing/2014/main" id="{75AEC9E1-C7D7-42B7-A459-E88BC75F1548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39" name="Line 45">
          <a:extLst>
            <a:ext uri="{FF2B5EF4-FFF2-40B4-BE49-F238E27FC236}">
              <a16:creationId xmlns:a16="http://schemas.microsoft.com/office/drawing/2014/main" id="{7AB28F13-55A4-45D4-BBE2-E8D67FD42C36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40" name="Line 46">
          <a:extLst>
            <a:ext uri="{FF2B5EF4-FFF2-40B4-BE49-F238E27FC236}">
              <a16:creationId xmlns:a16="http://schemas.microsoft.com/office/drawing/2014/main" id="{6E3DC35C-0F84-45BB-BCC8-11C6865252E5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41" name="Line 47">
          <a:extLst>
            <a:ext uri="{FF2B5EF4-FFF2-40B4-BE49-F238E27FC236}">
              <a16:creationId xmlns:a16="http://schemas.microsoft.com/office/drawing/2014/main" id="{97DD21F2-C3BB-4A3F-9C36-8B814AD90743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42" name="Line 48">
          <a:extLst>
            <a:ext uri="{FF2B5EF4-FFF2-40B4-BE49-F238E27FC236}">
              <a16:creationId xmlns:a16="http://schemas.microsoft.com/office/drawing/2014/main" id="{B15562A9-9E59-4593-8C14-0BEC1EFA945A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43" name="Line 49">
          <a:extLst>
            <a:ext uri="{FF2B5EF4-FFF2-40B4-BE49-F238E27FC236}">
              <a16:creationId xmlns:a16="http://schemas.microsoft.com/office/drawing/2014/main" id="{C34A25BB-BA94-467F-92E0-1006801C402B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117</xdr:row>
      <xdr:rowOff>0</xdr:rowOff>
    </xdr:from>
    <xdr:to>
      <xdr:col>3</xdr:col>
      <xdr:colOff>857250</xdr:colOff>
      <xdr:row>117</xdr:row>
      <xdr:rowOff>0</xdr:rowOff>
    </xdr:to>
    <xdr:sp macro="" textlink="">
      <xdr:nvSpPr>
        <xdr:cNvPr id="144" name="Line 50">
          <a:extLst>
            <a:ext uri="{FF2B5EF4-FFF2-40B4-BE49-F238E27FC236}">
              <a16:creationId xmlns:a16="http://schemas.microsoft.com/office/drawing/2014/main" id="{945F954C-EE03-4DF6-B3A3-2CB7301E1638}"/>
            </a:ext>
          </a:extLst>
        </xdr:cNvPr>
        <xdr:cNvSpPr>
          <a:spLocks noChangeShapeType="1"/>
        </xdr:cNvSpPr>
      </xdr:nvSpPr>
      <xdr:spPr bwMode="auto">
        <a:xfrm>
          <a:off x="4048125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117</xdr:row>
      <xdr:rowOff>0</xdr:rowOff>
    </xdr:from>
    <xdr:to>
      <xdr:col>3</xdr:col>
      <xdr:colOff>1000125</xdr:colOff>
      <xdr:row>117</xdr:row>
      <xdr:rowOff>0</xdr:rowOff>
    </xdr:to>
    <xdr:sp macro="" textlink="">
      <xdr:nvSpPr>
        <xdr:cNvPr id="145" name="Line 51">
          <a:extLst>
            <a:ext uri="{FF2B5EF4-FFF2-40B4-BE49-F238E27FC236}">
              <a16:creationId xmlns:a16="http://schemas.microsoft.com/office/drawing/2014/main" id="{6A4229D9-EFB7-4610-9250-6AA5290AC998}"/>
            </a:ext>
          </a:extLst>
        </xdr:cNvPr>
        <xdr:cNvSpPr>
          <a:spLocks noChangeShapeType="1"/>
        </xdr:cNvSpPr>
      </xdr:nvSpPr>
      <xdr:spPr bwMode="auto">
        <a:xfrm>
          <a:off x="419100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46" name="Line 52">
          <a:extLst>
            <a:ext uri="{FF2B5EF4-FFF2-40B4-BE49-F238E27FC236}">
              <a16:creationId xmlns:a16="http://schemas.microsoft.com/office/drawing/2014/main" id="{90A5802B-FCC6-49CD-8104-7BF035FD586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47" name="Line 53">
          <a:extLst>
            <a:ext uri="{FF2B5EF4-FFF2-40B4-BE49-F238E27FC236}">
              <a16:creationId xmlns:a16="http://schemas.microsoft.com/office/drawing/2014/main" id="{7B60E1DB-5DF3-47C0-A205-B379EDF58577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48" name="Line 54">
          <a:extLst>
            <a:ext uri="{FF2B5EF4-FFF2-40B4-BE49-F238E27FC236}">
              <a16:creationId xmlns:a16="http://schemas.microsoft.com/office/drawing/2014/main" id="{88352FC5-11D3-4E99-8415-D30820FE72D2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49" name="Line 55">
          <a:extLst>
            <a:ext uri="{FF2B5EF4-FFF2-40B4-BE49-F238E27FC236}">
              <a16:creationId xmlns:a16="http://schemas.microsoft.com/office/drawing/2014/main" id="{D499CF29-C520-4F56-A065-D8B608161F5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0" name="Line 56">
          <a:extLst>
            <a:ext uri="{FF2B5EF4-FFF2-40B4-BE49-F238E27FC236}">
              <a16:creationId xmlns:a16="http://schemas.microsoft.com/office/drawing/2014/main" id="{2B88B903-6298-4E94-AD78-1FF68281D906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1" name="Line 57">
          <a:extLst>
            <a:ext uri="{FF2B5EF4-FFF2-40B4-BE49-F238E27FC236}">
              <a16:creationId xmlns:a16="http://schemas.microsoft.com/office/drawing/2014/main" id="{E7931D3D-D659-4F84-B706-8B8C968F160E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2" name="Line 58">
          <a:extLst>
            <a:ext uri="{FF2B5EF4-FFF2-40B4-BE49-F238E27FC236}">
              <a16:creationId xmlns:a16="http://schemas.microsoft.com/office/drawing/2014/main" id="{5B355A8C-EC3F-418A-89C1-038F884845EF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3" name="Line 59">
          <a:extLst>
            <a:ext uri="{FF2B5EF4-FFF2-40B4-BE49-F238E27FC236}">
              <a16:creationId xmlns:a16="http://schemas.microsoft.com/office/drawing/2014/main" id="{81546567-CC42-484A-B48A-6FB8A774CE3C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4" name="Line 60">
          <a:extLst>
            <a:ext uri="{FF2B5EF4-FFF2-40B4-BE49-F238E27FC236}">
              <a16:creationId xmlns:a16="http://schemas.microsoft.com/office/drawing/2014/main" id="{8F3B6471-2093-4C23-BA37-BEF15A80B5E6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5" name="Line 61">
          <a:extLst>
            <a:ext uri="{FF2B5EF4-FFF2-40B4-BE49-F238E27FC236}">
              <a16:creationId xmlns:a16="http://schemas.microsoft.com/office/drawing/2014/main" id="{6FEC2D8F-107F-4F76-B747-291A1146D2F3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6" name="Line 62">
          <a:extLst>
            <a:ext uri="{FF2B5EF4-FFF2-40B4-BE49-F238E27FC236}">
              <a16:creationId xmlns:a16="http://schemas.microsoft.com/office/drawing/2014/main" id="{673FFA39-DC20-42EC-A81D-48963DEBA2A6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7" name="Line 63">
          <a:extLst>
            <a:ext uri="{FF2B5EF4-FFF2-40B4-BE49-F238E27FC236}">
              <a16:creationId xmlns:a16="http://schemas.microsoft.com/office/drawing/2014/main" id="{88AB15E8-E736-47B2-A8A9-20F94F6AAD66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8" name="Line 64">
          <a:extLst>
            <a:ext uri="{FF2B5EF4-FFF2-40B4-BE49-F238E27FC236}">
              <a16:creationId xmlns:a16="http://schemas.microsoft.com/office/drawing/2014/main" id="{62EC8AF1-CBEB-4FEC-A114-872D37BEC875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59" name="Line 65">
          <a:extLst>
            <a:ext uri="{FF2B5EF4-FFF2-40B4-BE49-F238E27FC236}">
              <a16:creationId xmlns:a16="http://schemas.microsoft.com/office/drawing/2014/main" id="{69748B16-A96D-4809-A3FF-FEB26BEE7C73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60" name="Line 66">
          <a:extLst>
            <a:ext uri="{FF2B5EF4-FFF2-40B4-BE49-F238E27FC236}">
              <a16:creationId xmlns:a16="http://schemas.microsoft.com/office/drawing/2014/main" id="{1CD7A4B9-B719-42A1-BB06-C44A1380E921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117</xdr:row>
      <xdr:rowOff>0</xdr:rowOff>
    </xdr:from>
    <xdr:to>
      <xdr:col>9</xdr:col>
      <xdr:colOff>0</xdr:colOff>
      <xdr:row>117</xdr:row>
      <xdr:rowOff>0</xdr:rowOff>
    </xdr:to>
    <xdr:sp macro="" textlink="">
      <xdr:nvSpPr>
        <xdr:cNvPr id="161" name="Line 67">
          <a:extLst>
            <a:ext uri="{FF2B5EF4-FFF2-40B4-BE49-F238E27FC236}">
              <a16:creationId xmlns:a16="http://schemas.microsoft.com/office/drawing/2014/main" id="{887245E6-4FA0-48CE-AFF6-75069E3BFAB2}"/>
            </a:ext>
          </a:extLst>
        </xdr:cNvPr>
        <xdr:cNvSpPr>
          <a:spLocks noChangeShapeType="1"/>
        </xdr:cNvSpPr>
      </xdr:nvSpPr>
      <xdr:spPr bwMode="auto">
        <a:xfrm>
          <a:off x="11068050" y="4023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62" name="Line 4">
          <a:extLst>
            <a:ext uri="{FF2B5EF4-FFF2-40B4-BE49-F238E27FC236}">
              <a16:creationId xmlns:a16="http://schemas.microsoft.com/office/drawing/2014/main" id="{1905D865-2FF3-42AF-9BA1-815BC6A5E47A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63" name="Line 5">
          <a:extLst>
            <a:ext uri="{FF2B5EF4-FFF2-40B4-BE49-F238E27FC236}">
              <a16:creationId xmlns:a16="http://schemas.microsoft.com/office/drawing/2014/main" id="{FF9FDC51-C86D-4C5F-A9F6-C5E110EE1524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64" name="Line 6">
          <a:extLst>
            <a:ext uri="{FF2B5EF4-FFF2-40B4-BE49-F238E27FC236}">
              <a16:creationId xmlns:a16="http://schemas.microsoft.com/office/drawing/2014/main" id="{07EA5F10-E088-493C-B669-B4E254D15B68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65" name="Line 7">
          <a:extLst>
            <a:ext uri="{FF2B5EF4-FFF2-40B4-BE49-F238E27FC236}">
              <a16:creationId xmlns:a16="http://schemas.microsoft.com/office/drawing/2014/main" id="{7F3B018C-2670-42BB-96B3-F8367651B2A7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66" name="Line 8">
          <a:extLst>
            <a:ext uri="{FF2B5EF4-FFF2-40B4-BE49-F238E27FC236}">
              <a16:creationId xmlns:a16="http://schemas.microsoft.com/office/drawing/2014/main" id="{6D466267-2495-434A-9C1D-7C8B9F6AB160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67" name="Line 9">
          <a:extLst>
            <a:ext uri="{FF2B5EF4-FFF2-40B4-BE49-F238E27FC236}">
              <a16:creationId xmlns:a16="http://schemas.microsoft.com/office/drawing/2014/main" id="{02A77E20-0968-4E0E-A04C-3D3780CE735B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68" name="Line 10">
          <a:extLst>
            <a:ext uri="{FF2B5EF4-FFF2-40B4-BE49-F238E27FC236}">
              <a16:creationId xmlns:a16="http://schemas.microsoft.com/office/drawing/2014/main" id="{F0B6D1E7-9290-40A4-9DC9-D021538C66FE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69" name="Line 11">
          <a:extLst>
            <a:ext uri="{FF2B5EF4-FFF2-40B4-BE49-F238E27FC236}">
              <a16:creationId xmlns:a16="http://schemas.microsoft.com/office/drawing/2014/main" id="{2231BA2D-C28A-4686-A3CB-69B1EAE17107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70" name="Line 12">
          <a:extLst>
            <a:ext uri="{FF2B5EF4-FFF2-40B4-BE49-F238E27FC236}">
              <a16:creationId xmlns:a16="http://schemas.microsoft.com/office/drawing/2014/main" id="{D62E9CFA-3812-48CC-82D4-3D1E2023177D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71" name="Line 13">
          <a:extLst>
            <a:ext uri="{FF2B5EF4-FFF2-40B4-BE49-F238E27FC236}">
              <a16:creationId xmlns:a16="http://schemas.microsoft.com/office/drawing/2014/main" id="{87337209-D437-421E-8B13-8DC1A125EE26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72" name="Line 14">
          <a:extLst>
            <a:ext uri="{FF2B5EF4-FFF2-40B4-BE49-F238E27FC236}">
              <a16:creationId xmlns:a16="http://schemas.microsoft.com/office/drawing/2014/main" id="{0E70A30E-E88D-44DA-A1E8-70FCE9795B05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73" name="Line 15">
          <a:extLst>
            <a:ext uri="{FF2B5EF4-FFF2-40B4-BE49-F238E27FC236}">
              <a16:creationId xmlns:a16="http://schemas.microsoft.com/office/drawing/2014/main" id="{617F2A37-DC59-40BB-8FDC-3E27C9D7129E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74" name="Line 16">
          <a:extLst>
            <a:ext uri="{FF2B5EF4-FFF2-40B4-BE49-F238E27FC236}">
              <a16:creationId xmlns:a16="http://schemas.microsoft.com/office/drawing/2014/main" id="{B9F97122-2791-476B-8E32-F036D9C6E041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75" name="Line 17">
          <a:extLst>
            <a:ext uri="{FF2B5EF4-FFF2-40B4-BE49-F238E27FC236}">
              <a16:creationId xmlns:a16="http://schemas.microsoft.com/office/drawing/2014/main" id="{64D65BA6-89D1-4557-9CFD-848838AE715A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76" name="Line 18">
          <a:extLst>
            <a:ext uri="{FF2B5EF4-FFF2-40B4-BE49-F238E27FC236}">
              <a16:creationId xmlns:a16="http://schemas.microsoft.com/office/drawing/2014/main" id="{0D00B680-521F-45EC-B864-FCFE5EF2C1DF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77" name="Line 19">
          <a:extLst>
            <a:ext uri="{FF2B5EF4-FFF2-40B4-BE49-F238E27FC236}">
              <a16:creationId xmlns:a16="http://schemas.microsoft.com/office/drawing/2014/main" id="{1F8F83A5-E583-4EC8-957D-3CBBE2BB0F83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78" name="Line 20">
          <a:extLst>
            <a:ext uri="{FF2B5EF4-FFF2-40B4-BE49-F238E27FC236}">
              <a16:creationId xmlns:a16="http://schemas.microsoft.com/office/drawing/2014/main" id="{8EAACDDD-536D-402C-91C3-1AEA0EC12E67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79" name="Line 21">
          <a:extLst>
            <a:ext uri="{FF2B5EF4-FFF2-40B4-BE49-F238E27FC236}">
              <a16:creationId xmlns:a16="http://schemas.microsoft.com/office/drawing/2014/main" id="{CB5194BF-0A35-4921-9D2A-DE6122D8A9EF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0" name="Line 22">
          <a:extLst>
            <a:ext uri="{FF2B5EF4-FFF2-40B4-BE49-F238E27FC236}">
              <a16:creationId xmlns:a16="http://schemas.microsoft.com/office/drawing/2014/main" id="{A73D3AA8-B9AC-4FAA-A550-B56228C5ABFA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1" name="Line 23">
          <a:extLst>
            <a:ext uri="{FF2B5EF4-FFF2-40B4-BE49-F238E27FC236}">
              <a16:creationId xmlns:a16="http://schemas.microsoft.com/office/drawing/2014/main" id="{1779C1F9-E02A-40B0-8E0C-938A5C64C5F2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2" name="Line 24">
          <a:extLst>
            <a:ext uri="{FF2B5EF4-FFF2-40B4-BE49-F238E27FC236}">
              <a16:creationId xmlns:a16="http://schemas.microsoft.com/office/drawing/2014/main" id="{6846A47B-1EB4-4294-B54C-72B81158BB2B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3" name="Line 25">
          <a:extLst>
            <a:ext uri="{FF2B5EF4-FFF2-40B4-BE49-F238E27FC236}">
              <a16:creationId xmlns:a16="http://schemas.microsoft.com/office/drawing/2014/main" id="{B62170D7-644B-43BD-8CBC-4999099B00B6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4" name="Line 26">
          <a:extLst>
            <a:ext uri="{FF2B5EF4-FFF2-40B4-BE49-F238E27FC236}">
              <a16:creationId xmlns:a16="http://schemas.microsoft.com/office/drawing/2014/main" id="{1B445593-99F8-4A72-9818-0B1368CCCBF4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5" name="Line 27">
          <a:extLst>
            <a:ext uri="{FF2B5EF4-FFF2-40B4-BE49-F238E27FC236}">
              <a16:creationId xmlns:a16="http://schemas.microsoft.com/office/drawing/2014/main" id="{065CF0BC-1E2F-4080-B0F8-B2CE4026B762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6" name="Line 28">
          <a:extLst>
            <a:ext uri="{FF2B5EF4-FFF2-40B4-BE49-F238E27FC236}">
              <a16:creationId xmlns:a16="http://schemas.microsoft.com/office/drawing/2014/main" id="{00177BCF-C6B4-4927-9D5E-77922E58B47D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7" name="Line 29">
          <a:extLst>
            <a:ext uri="{FF2B5EF4-FFF2-40B4-BE49-F238E27FC236}">
              <a16:creationId xmlns:a16="http://schemas.microsoft.com/office/drawing/2014/main" id="{24713D7C-7902-4351-8A44-59D817280D80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8" name="Line 30">
          <a:extLst>
            <a:ext uri="{FF2B5EF4-FFF2-40B4-BE49-F238E27FC236}">
              <a16:creationId xmlns:a16="http://schemas.microsoft.com/office/drawing/2014/main" id="{F4337F8B-719F-4065-AB89-62E6016D56BC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89" name="Line 31">
          <a:extLst>
            <a:ext uri="{FF2B5EF4-FFF2-40B4-BE49-F238E27FC236}">
              <a16:creationId xmlns:a16="http://schemas.microsoft.com/office/drawing/2014/main" id="{8DCC5F0C-B494-4AD3-A235-821203EB0F4B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90" name="Line 32">
          <a:extLst>
            <a:ext uri="{FF2B5EF4-FFF2-40B4-BE49-F238E27FC236}">
              <a16:creationId xmlns:a16="http://schemas.microsoft.com/office/drawing/2014/main" id="{69897FA3-CD02-4605-9642-31CF1CA89C8E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91" name="Line 33">
          <a:extLst>
            <a:ext uri="{FF2B5EF4-FFF2-40B4-BE49-F238E27FC236}">
              <a16:creationId xmlns:a16="http://schemas.microsoft.com/office/drawing/2014/main" id="{2C4F9A55-4090-4BCE-87C5-57E2AE98FF67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92" name="Line 34">
          <a:extLst>
            <a:ext uri="{FF2B5EF4-FFF2-40B4-BE49-F238E27FC236}">
              <a16:creationId xmlns:a16="http://schemas.microsoft.com/office/drawing/2014/main" id="{A86EC0F2-9FF5-4A4F-9079-14CEB85DD210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93" name="Line 35">
          <a:extLst>
            <a:ext uri="{FF2B5EF4-FFF2-40B4-BE49-F238E27FC236}">
              <a16:creationId xmlns:a16="http://schemas.microsoft.com/office/drawing/2014/main" id="{18278564-475B-4CB9-8AC8-C032D2B7C081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94" name="Line 36">
          <a:extLst>
            <a:ext uri="{FF2B5EF4-FFF2-40B4-BE49-F238E27FC236}">
              <a16:creationId xmlns:a16="http://schemas.microsoft.com/office/drawing/2014/main" id="{BE877771-228C-49A9-A9B1-B2C72E49B5ED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95" name="Line 37">
          <a:extLst>
            <a:ext uri="{FF2B5EF4-FFF2-40B4-BE49-F238E27FC236}">
              <a16:creationId xmlns:a16="http://schemas.microsoft.com/office/drawing/2014/main" id="{2D3F191F-60E8-41A1-B913-72F2595FAC7F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96" name="Line 38">
          <a:extLst>
            <a:ext uri="{FF2B5EF4-FFF2-40B4-BE49-F238E27FC236}">
              <a16:creationId xmlns:a16="http://schemas.microsoft.com/office/drawing/2014/main" id="{EB76B171-B5CF-4CD9-9706-EB9C5712FC80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97" name="Line 39">
          <a:extLst>
            <a:ext uri="{FF2B5EF4-FFF2-40B4-BE49-F238E27FC236}">
              <a16:creationId xmlns:a16="http://schemas.microsoft.com/office/drawing/2014/main" id="{6191B114-33E5-4D45-9BC7-96CFCDFEB2D3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198" name="Line 40">
          <a:extLst>
            <a:ext uri="{FF2B5EF4-FFF2-40B4-BE49-F238E27FC236}">
              <a16:creationId xmlns:a16="http://schemas.microsoft.com/office/drawing/2014/main" id="{649A36CE-1D0C-4298-AD7A-3BC547A2EE58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199" name="Line 41">
          <a:extLst>
            <a:ext uri="{FF2B5EF4-FFF2-40B4-BE49-F238E27FC236}">
              <a16:creationId xmlns:a16="http://schemas.microsoft.com/office/drawing/2014/main" id="{DECAFFB3-5164-41F7-BAB8-E79E55B246E8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200" name="Line 42">
          <a:extLst>
            <a:ext uri="{FF2B5EF4-FFF2-40B4-BE49-F238E27FC236}">
              <a16:creationId xmlns:a16="http://schemas.microsoft.com/office/drawing/2014/main" id="{44AB3C8F-CB30-43D0-BD38-1A5033DE07F3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201" name="Line 43">
          <a:extLst>
            <a:ext uri="{FF2B5EF4-FFF2-40B4-BE49-F238E27FC236}">
              <a16:creationId xmlns:a16="http://schemas.microsoft.com/office/drawing/2014/main" id="{2AD19371-79D9-41EC-8F37-A04AD5AEA00E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202" name="Line 44">
          <a:extLst>
            <a:ext uri="{FF2B5EF4-FFF2-40B4-BE49-F238E27FC236}">
              <a16:creationId xmlns:a16="http://schemas.microsoft.com/office/drawing/2014/main" id="{A97DCF01-634B-4130-8E23-38ABF704B458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203" name="Line 45">
          <a:extLst>
            <a:ext uri="{FF2B5EF4-FFF2-40B4-BE49-F238E27FC236}">
              <a16:creationId xmlns:a16="http://schemas.microsoft.com/office/drawing/2014/main" id="{FCA131D6-CAD7-4A2F-B2A6-777C9DC0C3F5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204" name="Line 46">
          <a:extLst>
            <a:ext uri="{FF2B5EF4-FFF2-40B4-BE49-F238E27FC236}">
              <a16:creationId xmlns:a16="http://schemas.microsoft.com/office/drawing/2014/main" id="{4A93A589-C4D2-4C41-91C6-EB7FF00C079E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205" name="Line 47">
          <a:extLst>
            <a:ext uri="{FF2B5EF4-FFF2-40B4-BE49-F238E27FC236}">
              <a16:creationId xmlns:a16="http://schemas.microsoft.com/office/drawing/2014/main" id="{6E95DCB8-3596-452E-A99D-638D8AE534B1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206" name="Line 48">
          <a:extLst>
            <a:ext uri="{FF2B5EF4-FFF2-40B4-BE49-F238E27FC236}">
              <a16:creationId xmlns:a16="http://schemas.microsoft.com/office/drawing/2014/main" id="{8168D0F3-2AB9-4436-AD41-7B98E56244F8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207" name="Line 49">
          <a:extLst>
            <a:ext uri="{FF2B5EF4-FFF2-40B4-BE49-F238E27FC236}">
              <a16:creationId xmlns:a16="http://schemas.microsoft.com/office/drawing/2014/main" id="{96A54695-7379-43B2-8739-C5EF286ECCB9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136</xdr:row>
      <xdr:rowOff>0</xdr:rowOff>
    </xdr:from>
    <xdr:to>
      <xdr:col>3</xdr:col>
      <xdr:colOff>857250</xdr:colOff>
      <xdr:row>136</xdr:row>
      <xdr:rowOff>0</xdr:rowOff>
    </xdr:to>
    <xdr:sp macro="" textlink="">
      <xdr:nvSpPr>
        <xdr:cNvPr id="208" name="Line 50">
          <a:extLst>
            <a:ext uri="{FF2B5EF4-FFF2-40B4-BE49-F238E27FC236}">
              <a16:creationId xmlns:a16="http://schemas.microsoft.com/office/drawing/2014/main" id="{21DB489B-7E15-492B-907F-71F272A3D4C7}"/>
            </a:ext>
          </a:extLst>
        </xdr:cNvPr>
        <xdr:cNvSpPr>
          <a:spLocks noChangeShapeType="1"/>
        </xdr:cNvSpPr>
      </xdr:nvSpPr>
      <xdr:spPr bwMode="auto">
        <a:xfrm>
          <a:off x="4048125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136</xdr:row>
      <xdr:rowOff>0</xdr:rowOff>
    </xdr:from>
    <xdr:to>
      <xdr:col>3</xdr:col>
      <xdr:colOff>1000125</xdr:colOff>
      <xdr:row>136</xdr:row>
      <xdr:rowOff>0</xdr:rowOff>
    </xdr:to>
    <xdr:sp macro="" textlink="">
      <xdr:nvSpPr>
        <xdr:cNvPr id="209" name="Line 51">
          <a:extLst>
            <a:ext uri="{FF2B5EF4-FFF2-40B4-BE49-F238E27FC236}">
              <a16:creationId xmlns:a16="http://schemas.microsoft.com/office/drawing/2014/main" id="{B881F8C0-0736-426E-95A7-5590BBD7063C}"/>
            </a:ext>
          </a:extLst>
        </xdr:cNvPr>
        <xdr:cNvSpPr>
          <a:spLocks noChangeShapeType="1"/>
        </xdr:cNvSpPr>
      </xdr:nvSpPr>
      <xdr:spPr bwMode="auto">
        <a:xfrm>
          <a:off x="419100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0" name="Line 52">
          <a:extLst>
            <a:ext uri="{FF2B5EF4-FFF2-40B4-BE49-F238E27FC236}">
              <a16:creationId xmlns:a16="http://schemas.microsoft.com/office/drawing/2014/main" id="{519471EB-C2B0-405C-A488-D64526285D2D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1" name="Line 53">
          <a:extLst>
            <a:ext uri="{FF2B5EF4-FFF2-40B4-BE49-F238E27FC236}">
              <a16:creationId xmlns:a16="http://schemas.microsoft.com/office/drawing/2014/main" id="{D53CE1FA-AA2D-40BA-8706-6E58BA2C7F52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2" name="Line 54">
          <a:extLst>
            <a:ext uri="{FF2B5EF4-FFF2-40B4-BE49-F238E27FC236}">
              <a16:creationId xmlns:a16="http://schemas.microsoft.com/office/drawing/2014/main" id="{0BE0B82E-C642-45B8-87AE-DFE97ABCAFE9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3" name="Line 55">
          <a:extLst>
            <a:ext uri="{FF2B5EF4-FFF2-40B4-BE49-F238E27FC236}">
              <a16:creationId xmlns:a16="http://schemas.microsoft.com/office/drawing/2014/main" id="{4A75B480-2702-43AE-920B-A0A103BE850D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4" name="Line 56">
          <a:extLst>
            <a:ext uri="{FF2B5EF4-FFF2-40B4-BE49-F238E27FC236}">
              <a16:creationId xmlns:a16="http://schemas.microsoft.com/office/drawing/2014/main" id="{531806B2-6AB0-43D4-812C-4909022CD52A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5" name="Line 57">
          <a:extLst>
            <a:ext uri="{FF2B5EF4-FFF2-40B4-BE49-F238E27FC236}">
              <a16:creationId xmlns:a16="http://schemas.microsoft.com/office/drawing/2014/main" id="{DB7F885B-217C-47DE-A618-39458B5A6827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6" name="Line 58">
          <a:extLst>
            <a:ext uri="{FF2B5EF4-FFF2-40B4-BE49-F238E27FC236}">
              <a16:creationId xmlns:a16="http://schemas.microsoft.com/office/drawing/2014/main" id="{BFB6C5FC-70E4-4BF5-99E4-943A74F58888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7" name="Line 59">
          <a:extLst>
            <a:ext uri="{FF2B5EF4-FFF2-40B4-BE49-F238E27FC236}">
              <a16:creationId xmlns:a16="http://schemas.microsoft.com/office/drawing/2014/main" id="{B4E8F946-0730-4569-B9DF-177764F89CDE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8" name="Line 60">
          <a:extLst>
            <a:ext uri="{FF2B5EF4-FFF2-40B4-BE49-F238E27FC236}">
              <a16:creationId xmlns:a16="http://schemas.microsoft.com/office/drawing/2014/main" id="{B5FEAA21-1002-4698-9A49-A0100A2360CF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19" name="Line 61">
          <a:extLst>
            <a:ext uri="{FF2B5EF4-FFF2-40B4-BE49-F238E27FC236}">
              <a16:creationId xmlns:a16="http://schemas.microsoft.com/office/drawing/2014/main" id="{B0701965-EB53-4599-ABEB-D909BF378A75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0" name="Line 62">
          <a:extLst>
            <a:ext uri="{FF2B5EF4-FFF2-40B4-BE49-F238E27FC236}">
              <a16:creationId xmlns:a16="http://schemas.microsoft.com/office/drawing/2014/main" id="{BE07D4E9-CBA4-453A-B849-A705295E511D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1" name="Line 63">
          <a:extLst>
            <a:ext uri="{FF2B5EF4-FFF2-40B4-BE49-F238E27FC236}">
              <a16:creationId xmlns:a16="http://schemas.microsoft.com/office/drawing/2014/main" id="{696BF5DE-C2D0-46C3-AC01-0C15614A78D9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2" name="Line 64">
          <a:extLst>
            <a:ext uri="{FF2B5EF4-FFF2-40B4-BE49-F238E27FC236}">
              <a16:creationId xmlns:a16="http://schemas.microsoft.com/office/drawing/2014/main" id="{B07C073E-D732-47C6-AE12-50B45B8F28E2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3" name="Line 65">
          <a:extLst>
            <a:ext uri="{FF2B5EF4-FFF2-40B4-BE49-F238E27FC236}">
              <a16:creationId xmlns:a16="http://schemas.microsoft.com/office/drawing/2014/main" id="{44A5ECD7-5493-4D67-B6E9-CF876961ECBF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4" name="Line 66">
          <a:extLst>
            <a:ext uri="{FF2B5EF4-FFF2-40B4-BE49-F238E27FC236}">
              <a16:creationId xmlns:a16="http://schemas.microsoft.com/office/drawing/2014/main" id="{C21C14FA-4479-47DC-85BC-30FC3059C6C2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225" name="Line 67">
          <a:extLst>
            <a:ext uri="{FF2B5EF4-FFF2-40B4-BE49-F238E27FC236}">
              <a16:creationId xmlns:a16="http://schemas.microsoft.com/office/drawing/2014/main" id="{01E30544-B2EB-4BE9-B92D-D310DAF95118}"/>
            </a:ext>
          </a:extLst>
        </xdr:cNvPr>
        <xdr:cNvSpPr>
          <a:spLocks noChangeShapeType="1"/>
        </xdr:cNvSpPr>
      </xdr:nvSpPr>
      <xdr:spPr bwMode="auto">
        <a:xfrm>
          <a:off x="11068050" y="4674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26" name="Line 4">
          <a:extLst>
            <a:ext uri="{FF2B5EF4-FFF2-40B4-BE49-F238E27FC236}">
              <a16:creationId xmlns:a16="http://schemas.microsoft.com/office/drawing/2014/main" id="{81102396-B2FD-4E95-82BC-FF5415F3FAAC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27" name="Line 5">
          <a:extLst>
            <a:ext uri="{FF2B5EF4-FFF2-40B4-BE49-F238E27FC236}">
              <a16:creationId xmlns:a16="http://schemas.microsoft.com/office/drawing/2014/main" id="{7B25B9C0-2CE4-457A-9D53-77F0671D61D7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28" name="Line 6">
          <a:extLst>
            <a:ext uri="{FF2B5EF4-FFF2-40B4-BE49-F238E27FC236}">
              <a16:creationId xmlns:a16="http://schemas.microsoft.com/office/drawing/2014/main" id="{B97A7E71-B92F-4B8C-A71B-7FA5B3A09DEB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29" name="Line 7">
          <a:extLst>
            <a:ext uri="{FF2B5EF4-FFF2-40B4-BE49-F238E27FC236}">
              <a16:creationId xmlns:a16="http://schemas.microsoft.com/office/drawing/2014/main" id="{670434E3-4F32-4F4D-AFBC-67B4BB02D154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30" name="Line 8">
          <a:extLst>
            <a:ext uri="{FF2B5EF4-FFF2-40B4-BE49-F238E27FC236}">
              <a16:creationId xmlns:a16="http://schemas.microsoft.com/office/drawing/2014/main" id="{ADDDCC04-4A12-46A3-AF27-57A3165FD579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31" name="Line 9">
          <a:extLst>
            <a:ext uri="{FF2B5EF4-FFF2-40B4-BE49-F238E27FC236}">
              <a16:creationId xmlns:a16="http://schemas.microsoft.com/office/drawing/2014/main" id="{0696DE8E-2A91-44E9-9DCF-57B12A79184F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32" name="Line 10">
          <a:extLst>
            <a:ext uri="{FF2B5EF4-FFF2-40B4-BE49-F238E27FC236}">
              <a16:creationId xmlns:a16="http://schemas.microsoft.com/office/drawing/2014/main" id="{E7932E8C-A24C-419B-B12B-B8ED71A26A6C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33" name="Line 11">
          <a:extLst>
            <a:ext uri="{FF2B5EF4-FFF2-40B4-BE49-F238E27FC236}">
              <a16:creationId xmlns:a16="http://schemas.microsoft.com/office/drawing/2014/main" id="{C23CAF01-51C0-41B5-BE21-7F56C34C5C03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34" name="Line 12">
          <a:extLst>
            <a:ext uri="{FF2B5EF4-FFF2-40B4-BE49-F238E27FC236}">
              <a16:creationId xmlns:a16="http://schemas.microsoft.com/office/drawing/2014/main" id="{2C1B7E46-9E32-46B4-A303-DD323B77C4CC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35" name="Line 13">
          <a:extLst>
            <a:ext uri="{FF2B5EF4-FFF2-40B4-BE49-F238E27FC236}">
              <a16:creationId xmlns:a16="http://schemas.microsoft.com/office/drawing/2014/main" id="{14616A0B-4EBA-4EA6-9A6E-4B84B47A6C77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36" name="Line 14">
          <a:extLst>
            <a:ext uri="{FF2B5EF4-FFF2-40B4-BE49-F238E27FC236}">
              <a16:creationId xmlns:a16="http://schemas.microsoft.com/office/drawing/2014/main" id="{73FE173C-7D1B-4989-B26C-66AEC7EE0B38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37" name="Line 15">
          <a:extLst>
            <a:ext uri="{FF2B5EF4-FFF2-40B4-BE49-F238E27FC236}">
              <a16:creationId xmlns:a16="http://schemas.microsoft.com/office/drawing/2014/main" id="{7E96F2E1-61F5-4B61-B7AD-FBE6B39C8F3A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38" name="Line 16">
          <a:extLst>
            <a:ext uri="{FF2B5EF4-FFF2-40B4-BE49-F238E27FC236}">
              <a16:creationId xmlns:a16="http://schemas.microsoft.com/office/drawing/2014/main" id="{A4E6ABE0-8C8E-4708-B7A7-1D08F5A37D12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39" name="Line 17">
          <a:extLst>
            <a:ext uri="{FF2B5EF4-FFF2-40B4-BE49-F238E27FC236}">
              <a16:creationId xmlns:a16="http://schemas.microsoft.com/office/drawing/2014/main" id="{6370DC14-8B76-483F-855F-0621AD443BF5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40" name="Line 18">
          <a:extLst>
            <a:ext uri="{FF2B5EF4-FFF2-40B4-BE49-F238E27FC236}">
              <a16:creationId xmlns:a16="http://schemas.microsoft.com/office/drawing/2014/main" id="{F10F77AD-0A5F-4240-BAA4-7FAE87DEF90F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41" name="Line 19">
          <a:extLst>
            <a:ext uri="{FF2B5EF4-FFF2-40B4-BE49-F238E27FC236}">
              <a16:creationId xmlns:a16="http://schemas.microsoft.com/office/drawing/2014/main" id="{2E02C61F-C290-4050-84C9-D33ABC7F128D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2" name="Line 20">
          <a:extLst>
            <a:ext uri="{FF2B5EF4-FFF2-40B4-BE49-F238E27FC236}">
              <a16:creationId xmlns:a16="http://schemas.microsoft.com/office/drawing/2014/main" id="{D07FEF11-CB66-477F-B315-9F72EF221C16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3" name="Line 21">
          <a:extLst>
            <a:ext uri="{FF2B5EF4-FFF2-40B4-BE49-F238E27FC236}">
              <a16:creationId xmlns:a16="http://schemas.microsoft.com/office/drawing/2014/main" id="{3292D779-0FBC-4AD3-9706-82761D7EFE99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4" name="Line 22">
          <a:extLst>
            <a:ext uri="{FF2B5EF4-FFF2-40B4-BE49-F238E27FC236}">
              <a16:creationId xmlns:a16="http://schemas.microsoft.com/office/drawing/2014/main" id="{680A0879-66E2-4749-B4E0-C88342472191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5" name="Line 23">
          <a:extLst>
            <a:ext uri="{FF2B5EF4-FFF2-40B4-BE49-F238E27FC236}">
              <a16:creationId xmlns:a16="http://schemas.microsoft.com/office/drawing/2014/main" id="{B93CF881-37C3-434F-97D7-76253EEC6C4E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6" name="Line 24">
          <a:extLst>
            <a:ext uri="{FF2B5EF4-FFF2-40B4-BE49-F238E27FC236}">
              <a16:creationId xmlns:a16="http://schemas.microsoft.com/office/drawing/2014/main" id="{9940FCD6-E5B2-47C2-951F-7407C27B2D73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7" name="Line 25">
          <a:extLst>
            <a:ext uri="{FF2B5EF4-FFF2-40B4-BE49-F238E27FC236}">
              <a16:creationId xmlns:a16="http://schemas.microsoft.com/office/drawing/2014/main" id="{EC08EFC7-F776-4D9C-BE45-C0303EDFD56D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8" name="Line 26">
          <a:extLst>
            <a:ext uri="{FF2B5EF4-FFF2-40B4-BE49-F238E27FC236}">
              <a16:creationId xmlns:a16="http://schemas.microsoft.com/office/drawing/2014/main" id="{669CB473-7FBF-48F8-8A6F-2CA0CA6DB04B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49" name="Line 27">
          <a:extLst>
            <a:ext uri="{FF2B5EF4-FFF2-40B4-BE49-F238E27FC236}">
              <a16:creationId xmlns:a16="http://schemas.microsoft.com/office/drawing/2014/main" id="{74F40A19-B317-4D6E-BEFE-5DD297ED4FD0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0" name="Line 28">
          <a:extLst>
            <a:ext uri="{FF2B5EF4-FFF2-40B4-BE49-F238E27FC236}">
              <a16:creationId xmlns:a16="http://schemas.microsoft.com/office/drawing/2014/main" id="{6B8004DB-9A11-4BD6-A5DD-10A5993F6B68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1" name="Line 29">
          <a:extLst>
            <a:ext uri="{FF2B5EF4-FFF2-40B4-BE49-F238E27FC236}">
              <a16:creationId xmlns:a16="http://schemas.microsoft.com/office/drawing/2014/main" id="{1CF76C70-15B4-4E81-94DB-EA78AD6BD31E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2" name="Line 30">
          <a:extLst>
            <a:ext uri="{FF2B5EF4-FFF2-40B4-BE49-F238E27FC236}">
              <a16:creationId xmlns:a16="http://schemas.microsoft.com/office/drawing/2014/main" id="{D4352340-E245-4C1B-8A66-7BFF9F361C59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3" name="Line 31">
          <a:extLst>
            <a:ext uri="{FF2B5EF4-FFF2-40B4-BE49-F238E27FC236}">
              <a16:creationId xmlns:a16="http://schemas.microsoft.com/office/drawing/2014/main" id="{BE594495-6EAE-4129-BE4C-3B01F7070186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4" name="Line 32">
          <a:extLst>
            <a:ext uri="{FF2B5EF4-FFF2-40B4-BE49-F238E27FC236}">
              <a16:creationId xmlns:a16="http://schemas.microsoft.com/office/drawing/2014/main" id="{A7837287-7A68-404E-8636-4DF844993BDF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5" name="Line 33">
          <a:extLst>
            <a:ext uri="{FF2B5EF4-FFF2-40B4-BE49-F238E27FC236}">
              <a16:creationId xmlns:a16="http://schemas.microsoft.com/office/drawing/2014/main" id="{10E41438-EB65-4CB0-A14A-23231AAC1A85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6" name="Line 34">
          <a:extLst>
            <a:ext uri="{FF2B5EF4-FFF2-40B4-BE49-F238E27FC236}">
              <a16:creationId xmlns:a16="http://schemas.microsoft.com/office/drawing/2014/main" id="{749B2A51-F560-4D8D-84EA-F349FC0C8FE2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57" name="Line 35">
          <a:extLst>
            <a:ext uri="{FF2B5EF4-FFF2-40B4-BE49-F238E27FC236}">
              <a16:creationId xmlns:a16="http://schemas.microsoft.com/office/drawing/2014/main" id="{8A5E09E1-1331-46EC-A5B8-342D9EE3B163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58" name="Line 36">
          <a:extLst>
            <a:ext uri="{FF2B5EF4-FFF2-40B4-BE49-F238E27FC236}">
              <a16:creationId xmlns:a16="http://schemas.microsoft.com/office/drawing/2014/main" id="{2D05443B-EEC9-4FCB-A7D8-1C8B27A3D050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59" name="Line 37">
          <a:extLst>
            <a:ext uri="{FF2B5EF4-FFF2-40B4-BE49-F238E27FC236}">
              <a16:creationId xmlns:a16="http://schemas.microsoft.com/office/drawing/2014/main" id="{4518B298-4728-49AB-8915-D1BFE8DC8A43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60" name="Line 38">
          <a:extLst>
            <a:ext uri="{FF2B5EF4-FFF2-40B4-BE49-F238E27FC236}">
              <a16:creationId xmlns:a16="http://schemas.microsoft.com/office/drawing/2014/main" id="{CED83F2C-2D46-4A70-A81D-83AA99593DDB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61" name="Line 39">
          <a:extLst>
            <a:ext uri="{FF2B5EF4-FFF2-40B4-BE49-F238E27FC236}">
              <a16:creationId xmlns:a16="http://schemas.microsoft.com/office/drawing/2014/main" id="{49EF9872-BB47-47D5-8B44-B7A2490773FB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62" name="Line 40">
          <a:extLst>
            <a:ext uri="{FF2B5EF4-FFF2-40B4-BE49-F238E27FC236}">
              <a16:creationId xmlns:a16="http://schemas.microsoft.com/office/drawing/2014/main" id="{5E31597F-FAB5-4ADE-85D1-512C41E2A440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63" name="Line 41">
          <a:extLst>
            <a:ext uri="{FF2B5EF4-FFF2-40B4-BE49-F238E27FC236}">
              <a16:creationId xmlns:a16="http://schemas.microsoft.com/office/drawing/2014/main" id="{1D5E0392-4A9B-4361-A507-F5CE66FEB912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64" name="Line 42">
          <a:extLst>
            <a:ext uri="{FF2B5EF4-FFF2-40B4-BE49-F238E27FC236}">
              <a16:creationId xmlns:a16="http://schemas.microsoft.com/office/drawing/2014/main" id="{B2662F36-B4E8-4935-AB46-E7B96EF11189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65" name="Line 43">
          <a:extLst>
            <a:ext uri="{FF2B5EF4-FFF2-40B4-BE49-F238E27FC236}">
              <a16:creationId xmlns:a16="http://schemas.microsoft.com/office/drawing/2014/main" id="{07906169-5D5B-48A5-8243-EC0B231192E4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66" name="Line 44">
          <a:extLst>
            <a:ext uri="{FF2B5EF4-FFF2-40B4-BE49-F238E27FC236}">
              <a16:creationId xmlns:a16="http://schemas.microsoft.com/office/drawing/2014/main" id="{D8B3C91E-66E5-4A54-8021-214AFDC02F22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67" name="Line 45">
          <a:extLst>
            <a:ext uri="{FF2B5EF4-FFF2-40B4-BE49-F238E27FC236}">
              <a16:creationId xmlns:a16="http://schemas.microsoft.com/office/drawing/2014/main" id="{C0123346-171B-480F-A263-3A732E9F2854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68" name="Line 46">
          <a:extLst>
            <a:ext uri="{FF2B5EF4-FFF2-40B4-BE49-F238E27FC236}">
              <a16:creationId xmlns:a16="http://schemas.microsoft.com/office/drawing/2014/main" id="{52879E81-2707-44E3-AEF6-577FD0E80979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69" name="Line 47">
          <a:extLst>
            <a:ext uri="{FF2B5EF4-FFF2-40B4-BE49-F238E27FC236}">
              <a16:creationId xmlns:a16="http://schemas.microsoft.com/office/drawing/2014/main" id="{178F5EE7-617E-49C9-BAD6-342E07AB720C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70" name="Line 48">
          <a:extLst>
            <a:ext uri="{FF2B5EF4-FFF2-40B4-BE49-F238E27FC236}">
              <a16:creationId xmlns:a16="http://schemas.microsoft.com/office/drawing/2014/main" id="{A4077355-E228-4D68-A9CF-9C6BB9089495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71" name="Line 49">
          <a:extLst>
            <a:ext uri="{FF2B5EF4-FFF2-40B4-BE49-F238E27FC236}">
              <a16:creationId xmlns:a16="http://schemas.microsoft.com/office/drawing/2014/main" id="{BF5362FD-3EDF-4174-A626-D491350E6152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857250</xdr:colOff>
      <xdr:row>79</xdr:row>
      <xdr:rowOff>0</xdr:rowOff>
    </xdr:from>
    <xdr:to>
      <xdr:col>3</xdr:col>
      <xdr:colOff>857250</xdr:colOff>
      <xdr:row>79</xdr:row>
      <xdr:rowOff>0</xdr:rowOff>
    </xdr:to>
    <xdr:sp macro="" textlink="">
      <xdr:nvSpPr>
        <xdr:cNvPr id="272" name="Line 50">
          <a:extLst>
            <a:ext uri="{FF2B5EF4-FFF2-40B4-BE49-F238E27FC236}">
              <a16:creationId xmlns:a16="http://schemas.microsoft.com/office/drawing/2014/main" id="{B1006D81-722C-4688-BF72-B5FBD65979F2}"/>
            </a:ext>
          </a:extLst>
        </xdr:cNvPr>
        <xdr:cNvSpPr>
          <a:spLocks noChangeShapeType="1"/>
        </xdr:cNvSpPr>
      </xdr:nvSpPr>
      <xdr:spPr bwMode="auto">
        <a:xfrm>
          <a:off x="4048125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1000125</xdr:colOff>
      <xdr:row>79</xdr:row>
      <xdr:rowOff>0</xdr:rowOff>
    </xdr:from>
    <xdr:to>
      <xdr:col>3</xdr:col>
      <xdr:colOff>1000125</xdr:colOff>
      <xdr:row>79</xdr:row>
      <xdr:rowOff>0</xdr:rowOff>
    </xdr:to>
    <xdr:sp macro="" textlink="">
      <xdr:nvSpPr>
        <xdr:cNvPr id="273" name="Line 51">
          <a:extLst>
            <a:ext uri="{FF2B5EF4-FFF2-40B4-BE49-F238E27FC236}">
              <a16:creationId xmlns:a16="http://schemas.microsoft.com/office/drawing/2014/main" id="{F918DDDE-DAB8-414B-9DB8-3A157EDB6593}"/>
            </a:ext>
          </a:extLst>
        </xdr:cNvPr>
        <xdr:cNvSpPr>
          <a:spLocks noChangeShapeType="1"/>
        </xdr:cNvSpPr>
      </xdr:nvSpPr>
      <xdr:spPr bwMode="auto">
        <a:xfrm>
          <a:off x="419100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4" name="Line 52">
          <a:extLst>
            <a:ext uri="{FF2B5EF4-FFF2-40B4-BE49-F238E27FC236}">
              <a16:creationId xmlns:a16="http://schemas.microsoft.com/office/drawing/2014/main" id="{6922396D-0BBD-437C-B74C-60FAFC0450E3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5" name="Line 53">
          <a:extLst>
            <a:ext uri="{FF2B5EF4-FFF2-40B4-BE49-F238E27FC236}">
              <a16:creationId xmlns:a16="http://schemas.microsoft.com/office/drawing/2014/main" id="{46318878-0164-4399-957D-97630EE0DB89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6" name="Line 54">
          <a:extLst>
            <a:ext uri="{FF2B5EF4-FFF2-40B4-BE49-F238E27FC236}">
              <a16:creationId xmlns:a16="http://schemas.microsoft.com/office/drawing/2014/main" id="{9DB71914-B2B9-481F-BE1E-8738BDF41612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7" name="Line 55">
          <a:extLst>
            <a:ext uri="{FF2B5EF4-FFF2-40B4-BE49-F238E27FC236}">
              <a16:creationId xmlns:a16="http://schemas.microsoft.com/office/drawing/2014/main" id="{810B8FC3-1359-40BE-8E06-DF95578B0B14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8" name="Line 56">
          <a:extLst>
            <a:ext uri="{FF2B5EF4-FFF2-40B4-BE49-F238E27FC236}">
              <a16:creationId xmlns:a16="http://schemas.microsoft.com/office/drawing/2014/main" id="{0C284C1D-D52E-432B-A924-45F0C6C0664A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79" name="Line 57">
          <a:extLst>
            <a:ext uri="{FF2B5EF4-FFF2-40B4-BE49-F238E27FC236}">
              <a16:creationId xmlns:a16="http://schemas.microsoft.com/office/drawing/2014/main" id="{EB1C30B6-6D3E-4814-B00C-BBDB9C722D8E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0" name="Line 58">
          <a:extLst>
            <a:ext uri="{FF2B5EF4-FFF2-40B4-BE49-F238E27FC236}">
              <a16:creationId xmlns:a16="http://schemas.microsoft.com/office/drawing/2014/main" id="{9761BC39-3E27-43AA-8B06-44EB8C371B2A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1" name="Line 59">
          <a:extLst>
            <a:ext uri="{FF2B5EF4-FFF2-40B4-BE49-F238E27FC236}">
              <a16:creationId xmlns:a16="http://schemas.microsoft.com/office/drawing/2014/main" id="{C1C4F1EE-EB96-4FA6-A9AE-206BD90F2E27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2" name="Line 60">
          <a:extLst>
            <a:ext uri="{FF2B5EF4-FFF2-40B4-BE49-F238E27FC236}">
              <a16:creationId xmlns:a16="http://schemas.microsoft.com/office/drawing/2014/main" id="{DA9CA298-9AD8-4D65-B9F2-B7FB003781EF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3" name="Line 61">
          <a:extLst>
            <a:ext uri="{FF2B5EF4-FFF2-40B4-BE49-F238E27FC236}">
              <a16:creationId xmlns:a16="http://schemas.microsoft.com/office/drawing/2014/main" id="{9F911FD9-3C2F-4205-8666-F86DB98946EA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4" name="Line 62">
          <a:extLst>
            <a:ext uri="{FF2B5EF4-FFF2-40B4-BE49-F238E27FC236}">
              <a16:creationId xmlns:a16="http://schemas.microsoft.com/office/drawing/2014/main" id="{A1EA03D2-929A-4E01-8825-AEE59FE4EC26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5" name="Line 63">
          <a:extLst>
            <a:ext uri="{FF2B5EF4-FFF2-40B4-BE49-F238E27FC236}">
              <a16:creationId xmlns:a16="http://schemas.microsoft.com/office/drawing/2014/main" id="{03851082-0472-405F-AF54-DCBFCBEAE854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6" name="Line 64">
          <a:extLst>
            <a:ext uri="{FF2B5EF4-FFF2-40B4-BE49-F238E27FC236}">
              <a16:creationId xmlns:a16="http://schemas.microsoft.com/office/drawing/2014/main" id="{23072708-3058-4F18-99B6-30C87BE2EA0D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7" name="Line 65">
          <a:extLst>
            <a:ext uri="{FF2B5EF4-FFF2-40B4-BE49-F238E27FC236}">
              <a16:creationId xmlns:a16="http://schemas.microsoft.com/office/drawing/2014/main" id="{36F2DF27-4621-43BD-B547-75C917038F2D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8" name="Line 66">
          <a:extLst>
            <a:ext uri="{FF2B5EF4-FFF2-40B4-BE49-F238E27FC236}">
              <a16:creationId xmlns:a16="http://schemas.microsoft.com/office/drawing/2014/main" id="{FAFF1C5C-8573-49F3-AB22-7A433F60F267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79</xdr:row>
      <xdr:rowOff>0</xdr:rowOff>
    </xdr:from>
    <xdr:to>
      <xdr:col>9</xdr:col>
      <xdr:colOff>0</xdr:colOff>
      <xdr:row>79</xdr:row>
      <xdr:rowOff>0</xdr:rowOff>
    </xdr:to>
    <xdr:sp macro="" textlink="">
      <xdr:nvSpPr>
        <xdr:cNvPr id="289" name="Line 67">
          <a:extLst>
            <a:ext uri="{FF2B5EF4-FFF2-40B4-BE49-F238E27FC236}">
              <a16:creationId xmlns:a16="http://schemas.microsoft.com/office/drawing/2014/main" id="{EA46B87C-1E6C-411D-A2E9-AA00E15D333D}"/>
            </a:ext>
          </a:extLst>
        </xdr:cNvPr>
        <xdr:cNvSpPr>
          <a:spLocks noChangeShapeType="1"/>
        </xdr:cNvSpPr>
      </xdr:nvSpPr>
      <xdr:spPr bwMode="auto">
        <a:xfrm>
          <a:off x="11068050" y="2720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0A6E-7B8E-410E-B71D-6E9868CA5FD9}">
  <sheetPr transitionEntry="1">
    <tabColor rgb="FFFFFF00"/>
    <pageSetUpPr autoPageBreaks="0"/>
  </sheetPr>
  <dimension ref="A1:AH154"/>
  <sheetViews>
    <sheetView tabSelected="1" defaultGridColor="0" view="pageBreakPreview" topLeftCell="C1" colorId="49" zoomScale="85" zoomScaleNormal="75" zoomScaleSheetLayoutView="85" workbookViewId="0">
      <selection activeCell="O22" sqref="O22"/>
    </sheetView>
  </sheetViews>
  <sheetFormatPr defaultColWidth="13.375" defaultRowHeight="26.1" customHeight="1" x14ac:dyDescent="0.2"/>
  <cols>
    <col min="1" max="1" width="6.75" style="24" customWidth="1"/>
    <col min="2" max="2" width="6.875" style="2" customWidth="1"/>
    <col min="3" max="3" width="28.25" style="2" customWidth="1"/>
    <col min="4" max="4" width="29.875" style="3" customWidth="1"/>
    <col min="5" max="5" width="14" style="32" customWidth="1"/>
    <col min="6" max="6" width="6.5" style="2" customWidth="1"/>
    <col min="7" max="7" width="17.375" style="2" customWidth="1"/>
    <col min="8" max="8" width="23.125" style="2" customWidth="1"/>
    <col min="9" max="9" width="12.5" style="3" customWidth="1"/>
    <col min="10" max="16384" width="13.375" style="5"/>
  </cols>
  <sheetData>
    <row r="1" spans="1:9" ht="33" customHeight="1" x14ac:dyDescent="0.2">
      <c r="A1" s="1"/>
      <c r="I1" s="4" t="str">
        <f>$C$3&amp;"　　"</f>
        <v>山梨県立中央病院寝具等賃貸借及び洗濯等業務委託　内訳書　R８年９月～R１１年８月まで　　</v>
      </c>
    </row>
    <row r="2" spans="1:9" ht="30" customHeight="1" x14ac:dyDescent="0.2">
      <c r="A2" s="1"/>
      <c r="B2" s="6"/>
      <c r="C2" s="7" t="s">
        <v>0</v>
      </c>
      <c r="D2" s="8" t="s">
        <v>1</v>
      </c>
      <c r="E2" s="33" t="s">
        <v>2</v>
      </c>
      <c r="F2" s="9" t="s">
        <v>3</v>
      </c>
      <c r="G2" s="9" t="s">
        <v>4</v>
      </c>
      <c r="H2" s="9" t="s">
        <v>5</v>
      </c>
      <c r="I2" s="9" t="s">
        <v>6</v>
      </c>
    </row>
    <row r="3" spans="1:9" ht="27" customHeight="1" x14ac:dyDescent="0.2">
      <c r="A3" s="1"/>
      <c r="B3" s="10"/>
      <c r="C3" s="11" t="s">
        <v>109</v>
      </c>
      <c r="D3" s="12"/>
      <c r="E3" s="34"/>
      <c r="F3" s="9"/>
      <c r="G3" s="13"/>
      <c r="H3" s="50"/>
      <c r="I3" s="45"/>
    </row>
    <row r="4" spans="1:9" ht="27" customHeight="1" x14ac:dyDescent="0.2">
      <c r="A4" s="1"/>
      <c r="B4" s="40" t="s">
        <v>56</v>
      </c>
      <c r="C4" s="13"/>
      <c r="D4" s="41"/>
      <c r="E4" s="31"/>
      <c r="F4" s="13"/>
      <c r="G4" s="13"/>
      <c r="H4" s="13"/>
      <c r="I4" s="44"/>
    </row>
    <row r="5" spans="1:9" ht="27" customHeight="1" x14ac:dyDescent="0.2">
      <c r="A5" s="1"/>
      <c r="B5" s="10">
        <v>1</v>
      </c>
      <c r="C5" s="16" t="s">
        <v>57</v>
      </c>
      <c r="D5" s="28"/>
      <c r="E5" s="35">
        <v>1</v>
      </c>
      <c r="F5" s="26" t="s">
        <v>7</v>
      </c>
      <c r="G5" s="27"/>
      <c r="H5" s="29">
        <f>H39</f>
        <v>0</v>
      </c>
      <c r="I5" s="48"/>
    </row>
    <row r="6" spans="1:9" ht="27" customHeight="1" x14ac:dyDescent="0.2">
      <c r="A6" s="1"/>
      <c r="B6" s="10">
        <v>2</v>
      </c>
      <c r="C6" s="42" t="s">
        <v>13</v>
      </c>
      <c r="D6" s="43"/>
      <c r="E6" s="35">
        <v>1</v>
      </c>
      <c r="F6" s="26" t="s">
        <v>7</v>
      </c>
      <c r="G6" s="27"/>
      <c r="H6" s="29">
        <f>H58</f>
        <v>0</v>
      </c>
      <c r="I6" s="46"/>
    </row>
    <row r="7" spans="1:9" ht="27" customHeight="1" x14ac:dyDescent="0.2">
      <c r="A7" s="1"/>
      <c r="B7" s="10"/>
      <c r="C7" s="19"/>
      <c r="D7" s="25" t="s">
        <v>74</v>
      </c>
      <c r="E7" s="35"/>
      <c r="F7" s="26"/>
      <c r="G7" s="27"/>
      <c r="H7" s="80">
        <f>SUM(H5:H6)</f>
        <v>0</v>
      </c>
      <c r="I7" s="49"/>
    </row>
    <row r="8" spans="1:9" ht="27" customHeight="1" x14ac:dyDescent="0.2">
      <c r="A8" s="1"/>
      <c r="B8" s="40" t="s">
        <v>59</v>
      </c>
      <c r="C8" s="19"/>
      <c r="D8" s="25"/>
      <c r="E8" s="35"/>
      <c r="F8" s="26"/>
      <c r="G8" s="27"/>
      <c r="H8" s="29"/>
      <c r="I8" s="49"/>
    </row>
    <row r="9" spans="1:9" ht="27" customHeight="1" x14ac:dyDescent="0.2">
      <c r="A9" s="1"/>
      <c r="B9" s="10">
        <v>3</v>
      </c>
      <c r="C9" s="30" t="s">
        <v>58</v>
      </c>
      <c r="D9" s="25"/>
      <c r="E9" s="35"/>
      <c r="F9" s="26"/>
      <c r="G9" s="27"/>
      <c r="H9" s="29">
        <f>H77</f>
        <v>0</v>
      </c>
      <c r="I9" s="49"/>
    </row>
    <row r="10" spans="1:9" ht="27" customHeight="1" x14ac:dyDescent="0.2">
      <c r="A10" s="1"/>
      <c r="B10" s="10">
        <v>4</v>
      </c>
      <c r="C10" s="30" t="s">
        <v>28</v>
      </c>
      <c r="D10" s="28"/>
      <c r="E10" s="35">
        <v>1</v>
      </c>
      <c r="F10" s="26" t="s">
        <v>7</v>
      </c>
      <c r="G10" s="27"/>
      <c r="H10" s="29">
        <f>H96</f>
        <v>0</v>
      </c>
      <c r="I10" s="49"/>
    </row>
    <row r="11" spans="1:9" ht="27" customHeight="1" x14ac:dyDescent="0.2">
      <c r="A11" s="1"/>
      <c r="B11" s="10">
        <v>5</v>
      </c>
      <c r="C11" s="30" t="s">
        <v>15</v>
      </c>
      <c r="D11" s="28"/>
      <c r="E11" s="35">
        <v>1</v>
      </c>
      <c r="F11" s="26" t="s">
        <v>7</v>
      </c>
      <c r="G11" s="27"/>
      <c r="H11" s="29">
        <f>H115</f>
        <v>0</v>
      </c>
      <c r="I11" s="46"/>
    </row>
    <row r="12" spans="1:9" ht="27" customHeight="1" x14ac:dyDescent="0.2">
      <c r="A12" s="1"/>
      <c r="B12" s="10">
        <v>6</v>
      </c>
      <c r="C12" s="30" t="s">
        <v>16</v>
      </c>
      <c r="D12" s="28"/>
      <c r="E12" s="35">
        <v>1</v>
      </c>
      <c r="F12" s="26" t="s">
        <v>7</v>
      </c>
      <c r="G12" s="27"/>
      <c r="H12" s="29">
        <f>H134</f>
        <v>0</v>
      </c>
      <c r="I12" s="49"/>
    </row>
    <row r="13" spans="1:9" ht="27" customHeight="1" x14ac:dyDescent="0.2">
      <c r="A13" s="1"/>
      <c r="B13" s="10">
        <v>7</v>
      </c>
      <c r="C13" s="30" t="s">
        <v>17</v>
      </c>
      <c r="D13" s="25"/>
      <c r="E13" s="35">
        <v>1</v>
      </c>
      <c r="F13" s="26" t="s">
        <v>7</v>
      </c>
      <c r="G13" s="27"/>
      <c r="H13" s="29">
        <f>H153</f>
        <v>0</v>
      </c>
      <c r="I13" s="49"/>
    </row>
    <row r="14" spans="1:9" ht="27" customHeight="1" x14ac:dyDescent="0.2">
      <c r="A14" s="1"/>
      <c r="B14" s="10"/>
      <c r="C14" s="19"/>
      <c r="D14" s="25" t="s">
        <v>74</v>
      </c>
      <c r="E14" s="35"/>
      <c r="F14" s="26"/>
      <c r="G14" s="27"/>
      <c r="H14" s="80">
        <v>0</v>
      </c>
      <c r="I14" s="49"/>
    </row>
    <row r="15" spans="1:9" ht="27" customHeight="1" x14ac:dyDescent="0.2">
      <c r="A15" s="1"/>
      <c r="B15" s="10"/>
      <c r="C15" s="19"/>
      <c r="D15" s="25"/>
      <c r="E15" s="35"/>
      <c r="F15" s="26"/>
      <c r="G15" s="27"/>
      <c r="H15" s="29"/>
      <c r="I15" s="49"/>
    </row>
    <row r="16" spans="1:9" ht="27" customHeight="1" x14ac:dyDescent="0.2">
      <c r="A16" s="1"/>
      <c r="B16" s="10"/>
      <c r="C16" s="19"/>
      <c r="D16" s="25"/>
      <c r="E16" s="35"/>
      <c r="F16" s="26"/>
      <c r="G16" s="27"/>
      <c r="H16" s="29"/>
      <c r="I16" s="49"/>
    </row>
    <row r="17" spans="1:34" ht="27" customHeight="1" thickBot="1" x14ac:dyDescent="0.25">
      <c r="A17" s="1"/>
      <c r="B17" s="10"/>
      <c r="C17" s="19"/>
      <c r="D17" s="25"/>
      <c r="E17" s="35"/>
      <c r="F17" s="26"/>
      <c r="G17" s="27"/>
      <c r="H17" s="73" t="s">
        <v>68</v>
      </c>
      <c r="I17" s="49"/>
    </row>
    <row r="18" spans="1:34" ht="27" customHeight="1" thickBot="1" x14ac:dyDescent="0.25">
      <c r="A18" s="1"/>
      <c r="B18" s="10"/>
      <c r="C18" s="19" t="s">
        <v>8</v>
      </c>
      <c r="D18" s="25"/>
      <c r="E18" s="35"/>
      <c r="F18" s="26"/>
      <c r="G18" s="72"/>
      <c r="H18" s="75">
        <f>H7+H14</f>
        <v>0</v>
      </c>
      <c r="I18" s="46"/>
    </row>
    <row r="19" spans="1:34" ht="27" customHeight="1" x14ac:dyDescent="0.2">
      <c r="A19" s="1"/>
      <c r="B19" s="10"/>
      <c r="C19" s="19" t="s">
        <v>9</v>
      </c>
      <c r="D19" s="25"/>
      <c r="E19" s="35"/>
      <c r="F19" s="26"/>
      <c r="G19" s="27"/>
      <c r="H19" s="74">
        <f>INT(H18*0.1)</f>
        <v>0</v>
      </c>
      <c r="I19" s="46"/>
    </row>
    <row r="20" spans="1:34" ht="27" customHeight="1" x14ac:dyDescent="0.2">
      <c r="A20" s="1"/>
      <c r="B20" s="10"/>
      <c r="C20" s="19" t="s">
        <v>10</v>
      </c>
      <c r="D20" s="15"/>
      <c r="E20" s="31"/>
      <c r="F20" s="9"/>
      <c r="G20" s="13"/>
      <c r="H20" s="17">
        <f>H18+H19</f>
        <v>0</v>
      </c>
      <c r="I20" s="47"/>
    </row>
    <row r="21" spans="1:34" ht="27" customHeight="1" x14ac:dyDescent="0.2">
      <c r="A21" s="1"/>
      <c r="B21" s="10"/>
      <c r="C21" s="19"/>
      <c r="D21" s="15"/>
      <c r="E21" s="31"/>
      <c r="F21" s="9"/>
      <c r="G21" s="13"/>
      <c r="H21" s="17"/>
      <c r="I21" s="45"/>
    </row>
    <row r="22" spans="1:34" ht="27" customHeight="1" x14ac:dyDescent="0.2">
      <c r="A22" s="1"/>
      <c r="B22" s="10">
        <v>1</v>
      </c>
      <c r="C22" s="20" t="s">
        <v>14</v>
      </c>
      <c r="D22" s="15"/>
      <c r="E22" s="31"/>
      <c r="F22" s="9"/>
      <c r="G22" s="13"/>
      <c r="H22" s="17"/>
      <c r="I22" s="14"/>
    </row>
    <row r="23" spans="1:34" ht="27" customHeight="1" x14ac:dyDescent="0.2">
      <c r="A23" s="1"/>
      <c r="B23" s="96"/>
      <c r="C23" s="97"/>
      <c r="D23" s="98"/>
      <c r="E23" s="101"/>
      <c r="F23" s="102"/>
      <c r="G23" s="103"/>
      <c r="H23" s="99"/>
      <c r="I23" s="100"/>
    </row>
    <row r="24" spans="1:34" ht="27" customHeight="1" thickBot="1" x14ac:dyDescent="0.25">
      <c r="A24" s="1"/>
      <c r="B24" s="10" t="s">
        <v>25</v>
      </c>
      <c r="C24" s="39" t="s">
        <v>61</v>
      </c>
      <c r="D24" s="15"/>
      <c r="E24" s="31"/>
      <c r="F24" s="9"/>
      <c r="G24" s="108" t="s">
        <v>112</v>
      </c>
      <c r="H24" s="17"/>
      <c r="I24" s="14"/>
      <c r="W24" s="95"/>
      <c r="X24" s="95"/>
      <c r="Y24" s="95"/>
      <c r="Z24" s="95"/>
      <c r="AA24" s="95"/>
      <c r="AB24" s="95"/>
      <c r="AC24" s="95" t="s">
        <v>100</v>
      </c>
      <c r="AD24" s="95"/>
      <c r="AE24" s="95"/>
      <c r="AF24" s="95" t="s">
        <v>100</v>
      </c>
      <c r="AG24" s="95"/>
      <c r="AH24" s="95"/>
    </row>
    <row r="25" spans="1:34" ht="27" customHeight="1" thickBot="1" x14ac:dyDescent="0.25">
      <c r="A25" s="1"/>
      <c r="B25" s="10"/>
      <c r="C25" s="70" t="s">
        <v>18</v>
      </c>
      <c r="D25" s="90"/>
      <c r="E25" s="31">
        <v>515228</v>
      </c>
      <c r="F25" s="9" t="s">
        <v>23</v>
      </c>
      <c r="G25" s="53"/>
      <c r="H25" s="17">
        <f>INT(E25*G25)</f>
        <v>0</v>
      </c>
      <c r="I25" s="104"/>
      <c r="W25" s="93" t="s">
        <v>99</v>
      </c>
      <c r="X25" s="94"/>
      <c r="Y25" s="94"/>
      <c r="Z25" s="94"/>
      <c r="AA25" s="94"/>
      <c r="AB25" s="94"/>
      <c r="AC25" s="94">
        <f>ROUNDDOWN(Z25/3,0)</f>
        <v>0</v>
      </c>
      <c r="AD25" s="94"/>
      <c r="AE25" s="93"/>
      <c r="AF25" s="94"/>
      <c r="AG25" s="94"/>
      <c r="AH25" s="93"/>
    </row>
    <row r="26" spans="1:34" ht="27" customHeight="1" thickBot="1" x14ac:dyDescent="0.25">
      <c r="A26" s="1"/>
      <c r="B26" s="10"/>
      <c r="C26" s="70" t="s">
        <v>19</v>
      </c>
      <c r="D26" s="83"/>
      <c r="E26" s="31">
        <v>11355</v>
      </c>
      <c r="F26" s="9" t="s">
        <v>23</v>
      </c>
      <c r="G26" s="53"/>
      <c r="H26" s="17">
        <f t="shared" ref="H26:H32" si="0">INT(E26*G26)</f>
        <v>0</v>
      </c>
      <c r="I26" s="104"/>
      <c r="W26" s="93"/>
      <c r="X26" s="94"/>
      <c r="Y26" s="94"/>
      <c r="Z26" s="94"/>
      <c r="AA26" s="94"/>
      <c r="AB26" s="94"/>
      <c r="AC26" s="94">
        <f>ROUNDDOWN(Z26/3,0)</f>
        <v>0</v>
      </c>
      <c r="AD26" s="94"/>
      <c r="AE26" s="93"/>
      <c r="AF26" s="94"/>
      <c r="AG26" s="94"/>
      <c r="AH26" s="93"/>
    </row>
    <row r="27" spans="1:34" ht="27" customHeight="1" thickBot="1" x14ac:dyDescent="0.25">
      <c r="A27" s="1"/>
      <c r="B27" s="10"/>
      <c r="C27" s="16" t="s">
        <v>22</v>
      </c>
      <c r="D27" s="83"/>
      <c r="E27" s="31">
        <v>13618</v>
      </c>
      <c r="F27" s="9" t="s">
        <v>23</v>
      </c>
      <c r="G27" s="53"/>
      <c r="H27" s="17">
        <f t="shared" si="0"/>
        <v>0</v>
      </c>
      <c r="I27" s="104"/>
      <c r="W27" s="93" t="s">
        <v>101</v>
      </c>
      <c r="X27" s="94"/>
      <c r="Y27" s="94"/>
      <c r="Z27" s="94"/>
      <c r="AA27" s="94"/>
      <c r="AB27" s="94"/>
      <c r="AC27" s="94"/>
      <c r="AD27" s="94"/>
      <c r="AE27" s="93"/>
      <c r="AF27" s="94"/>
      <c r="AG27" s="94"/>
      <c r="AH27" s="93"/>
    </row>
    <row r="28" spans="1:34" ht="27" customHeight="1" thickBot="1" x14ac:dyDescent="0.25">
      <c r="A28" s="1"/>
      <c r="B28" s="10"/>
      <c r="C28" s="16" t="s">
        <v>20</v>
      </c>
      <c r="D28" s="83"/>
      <c r="E28" s="31">
        <v>11907</v>
      </c>
      <c r="F28" s="9" t="s">
        <v>23</v>
      </c>
      <c r="G28" s="53"/>
      <c r="H28" s="17">
        <f t="shared" si="0"/>
        <v>0</v>
      </c>
      <c r="I28" s="104"/>
    </row>
    <row r="29" spans="1:34" ht="27" customHeight="1" thickBot="1" x14ac:dyDescent="0.25">
      <c r="A29" s="1"/>
      <c r="B29" s="10"/>
      <c r="C29" s="16" t="s">
        <v>21</v>
      </c>
      <c r="D29" s="83"/>
      <c r="E29" s="31">
        <v>11906</v>
      </c>
      <c r="F29" s="9" t="s">
        <v>23</v>
      </c>
      <c r="G29" s="53"/>
      <c r="H29" s="17">
        <f t="shared" si="0"/>
        <v>0</v>
      </c>
      <c r="I29" s="104"/>
    </row>
    <row r="30" spans="1:34" ht="27" customHeight="1" thickBot="1" x14ac:dyDescent="0.25">
      <c r="A30" s="1"/>
      <c r="B30" s="10"/>
      <c r="C30" s="16" t="s">
        <v>69</v>
      </c>
      <c r="D30" s="83"/>
      <c r="E30" s="31">
        <v>49609</v>
      </c>
      <c r="F30" s="9" t="s">
        <v>12</v>
      </c>
      <c r="G30" s="53"/>
      <c r="H30" s="17">
        <f t="shared" si="0"/>
        <v>0</v>
      </c>
      <c r="I30" s="104"/>
    </row>
    <row r="31" spans="1:34" ht="27" customHeight="1" thickBot="1" x14ac:dyDescent="0.25">
      <c r="A31" s="1"/>
      <c r="B31" s="67"/>
      <c r="C31" s="76" t="s">
        <v>70</v>
      </c>
      <c r="D31" s="92"/>
      <c r="E31" s="61">
        <v>36</v>
      </c>
      <c r="F31" s="9" t="s">
        <v>73</v>
      </c>
      <c r="G31" s="53"/>
      <c r="H31" s="17">
        <f>INT(E31*G31)</f>
        <v>0</v>
      </c>
      <c r="I31" s="106" t="s">
        <v>71</v>
      </c>
    </row>
    <row r="32" spans="1:34" ht="27" customHeight="1" thickBot="1" x14ac:dyDescent="0.25">
      <c r="A32" s="1"/>
      <c r="B32" s="10"/>
      <c r="C32" s="20" t="s">
        <v>24</v>
      </c>
      <c r="D32" s="92"/>
      <c r="E32" s="31">
        <v>36</v>
      </c>
      <c r="F32" s="9" t="s">
        <v>72</v>
      </c>
      <c r="G32" s="53"/>
      <c r="H32" s="17">
        <f t="shared" si="0"/>
        <v>0</v>
      </c>
      <c r="I32" s="106" t="s">
        <v>71</v>
      </c>
    </row>
    <row r="33" spans="1:9" ht="27" customHeight="1" x14ac:dyDescent="0.2">
      <c r="A33" s="1"/>
      <c r="B33" s="10"/>
      <c r="C33" s="16"/>
      <c r="D33" s="15"/>
      <c r="E33" s="31"/>
      <c r="F33" s="9"/>
      <c r="G33" s="13"/>
      <c r="H33" s="17"/>
      <c r="I33" s="45"/>
    </row>
    <row r="34" spans="1:9" ht="27" customHeight="1" x14ac:dyDescent="0.2">
      <c r="A34" s="1"/>
      <c r="B34" s="57"/>
      <c r="C34" s="16"/>
      <c r="D34" s="58"/>
      <c r="E34" s="31"/>
      <c r="F34" s="9"/>
      <c r="G34" s="13"/>
      <c r="H34" s="17"/>
      <c r="I34" s="59"/>
    </row>
    <row r="35" spans="1:9" ht="27" customHeight="1" x14ac:dyDescent="0.2">
      <c r="A35" s="1"/>
      <c r="B35" s="10"/>
      <c r="C35" s="16"/>
      <c r="D35" s="15"/>
      <c r="E35" s="31"/>
      <c r="F35" s="9"/>
      <c r="G35" s="13"/>
      <c r="H35" s="17"/>
      <c r="I35" s="14"/>
    </row>
    <row r="36" spans="1:9" ht="27" customHeight="1" x14ac:dyDescent="0.2">
      <c r="A36" s="1"/>
      <c r="B36" s="10"/>
      <c r="C36" s="16"/>
      <c r="D36" s="15"/>
      <c r="E36" s="31"/>
      <c r="F36" s="9"/>
      <c r="G36" s="13"/>
      <c r="H36" s="17"/>
      <c r="I36" s="14"/>
    </row>
    <row r="37" spans="1:9" ht="27" customHeight="1" x14ac:dyDescent="0.2">
      <c r="A37" s="1"/>
      <c r="B37" s="10"/>
      <c r="C37" s="21"/>
      <c r="D37" s="15"/>
      <c r="E37" s="31"/>
      <c r="F37" s="9"/>
      <c r="G37" s="13"/>
      <c r="H37" s="17"/>
      <c r="I37" s="14"/>
    </row>
    <row r="38" spans="1:9" ht="27" customHeight="1" x14ac:dyDescent="0.2">
      <c r="A38" s="1"/>
      <c r="B38" s="10"/>
      <c r="C38" s="21"/>
      <c r="D38" s="15"/>
      <c r="E38" s="31"/>
      <c r="F38" s="9"/>
      <c r="G38" s="13"/>
      <c r="H38" s="17"/>
      <c r="I38" s="14"/>
    </row>
    <row r="39" spans="1:9" ht="27" customHeight="1" x14ac:dyDescent="0.2">
      <c r="A39" s="1"/>
      <c r="B39" s="10"/>
      <c r="C39" s="19" t="s">
        <v>11</v>
      </c>
      <c r="D39" s="15"/>
      <c r="E39" s="31"/>
      <c r="F39" s="9"/>
      <c r="G39" s="13"/>
      <c r="H39" s="17">
        <f>SUM(H25:H38)</f>
        <v>0</v>
      </c>
      <c r="I39" s="14"/>
    </row>
    <row r="40" spans="1:9" ht="27" customHeight="1" x14ac:dyDescent="0.2">
      <c r="A40" s="1"/>
      <c r="B40" s="10"/>
      <c r="C40" s="21"/>
      <c r="D40" s="15"/>
      <c r="E40" s="31"/>
      <c r="F40" s="9"/>
      <c r="G40" s="13"/>
      <c r="H40" s="17"/>
      <c r="I40" s="14"/>
    </row>
    <row r="41" spans="1:9" ht="27" customHeight="1" x14ac:dyDescent="0.2">
      <c r="A41" s="1"/>
      <c r="B41" s="10">
        <v>2</v>
      </c>
      <c r="C41" s="70" t="s">
        <v>13</v>
      </c>
      <c r="D41" s="22"/>
      <c r="E41" s="31"/>
      <c r="F41" s="9"/>
      <c r="G41" s="13"/>
      <c r="H41" s="17"/>
      <c r="I41" s="14"/>
    </row>
    <row r="42" spans="1:9" ht="27" customHeight="1" x14ac:dyDescent="0.2">
      <c r="A42" s="1"/>
      <c r="B42" s="40"/>
      <c r="C42" s="70"/>
      <c r="D42" s="36"/>
      <c r="E42" s="31"/>
      <c r="F42" s="9"/>
      <c r="G42" s="13"/>
      <c r="H42" s="17"/>
      <c r="I42" s="14"/>
    </row>
    <row r="43" spans="1:9" ht="27" customHeight="1" thickBot="1" x14ac:dyDescent="0.25">
      <c r="A43" s="1"/>
      <c r="B43" s="10" t="s">
        <v>25</v>
      </c>
      <c r="C43" s="38" t="s">
        <v>62</v>
      </c>
      <c r="D43" s="15"/>
      <c r="E43" s="31"/>
      <c r="F43" s="9"/>
      <c r="G43" s="108" t="s">
        <v>113</v>
      </c>
      <c r="H43" s="17"/>
      <c r="I43" s="14"/>
    </row>
    <row r="44" spans="1:9" ht="27" customHeight="1" thickBot="1" x14ac:dyDescent="0.25">
      <c r="A44" s="1"/>
      <c r="B44" s="10"/>
      <c r="C44" s="23" t="s">
        <v>27</v>
      </c>
      <c r="D44" s="22"/>
      <c r="E44" s="31">
        <v>493677</v>
      </c>
      <c r="F44" s="9" t="s">
        <v>23</v>
      </c>
      <c r="G44" s="53"/>
      <c r="H44" s="17">
        <f>INT(E44*G44)</f>
        <v>0</v>
      </c>
      <c r="I44" s="14"/>
    </row>
    <row r="45" spans="1:9" ht="27" customHeight="1" thickBot="1" x14ac:dyDescent="0.25">
      <c r="A45" s="1"/>
      <c r="B45" s="10"/>
      <c r="C45" s="16" t="s">
        <v>66</v>
      </c>
      <c r="D45" s="15"/>
      <c r="E45" s="31">
        <v>52102</v>
      </c>
      <c r="F45" s="9" t="s">
        <v>12</v>
      </c>
      <c r="G45" s="53"/>
      <c r="H45" s="17">
        <f>INT(E45*G45)</f>
        <v>0</v>
      </c>
      <c r="I45" s="14"/>
    </row>
    <row r="46" spans="1:9" ht="27" customHeight="1" x14ac:dyDescent="0.2">
      <c r="A46" s="1"/>
      <c r="B46" s="10"/>
      <c r="C46" s="16"/>
      <c r="D46" s="15"/>
      <c r="E46" s="31"/>
      <c r="F46" s="9"/>
      <c r="G46" s="13"/>
      <c r="H46" s="17"/>
      <c r="I46" s="14"/>
    </row>
    <row r="47" spans="1:9" ht="27" customHeight="1" x14ac:dyDescent="0.2">
      <c r="A47" s="1"/>
      <c r="B47" s="10"/>
      <c r="C47" s="16"/>
      <c r="D47" s="15"/>
      <c r="E47" s="31"/>
      <c r="F47" s="9"/>
      <c r="G47" s="13"/>
      <c r="H47" s="17"/>
      <c r="I47" s="14"/>
    </row>
    <row r="48" spans="1:9" ht="27" customHeight="1" x14ac:dyDescent="0.2">
      <c r="A48" s="1"/>
      <c r="B48" s="10"/>
      <c r="C48" s="16"/>
      <c r="D48" s="15"/>
      <c r="E48" s="31"/>
      <c r="F48" s="9"/>
      <c r="G48" s="13"/>
      <c r="H48" s="17"/>
      <c r="I48" s="14"/>
    </row>
    <row r="49" spans="1:9" ht="27" customHeight="1" x14ac:dyDescent="0.2">
      <c r="A49" s="1"/>
      <c r="B49" s="10"/>
      <c r="C49" s="16"/>
      <c r="D49" s="15"/>
      <c r="E49" s="31"/>
      <c r="F49" s="9"/>
      <c r="G49" s="13"/>
      <c r="H49" s="17"/>
      <c r="I49" s="14"/>
    </row>
    <row r="50" spans="1:9" ht="27" customHeight="1" x14ac:dyDescent="0.2">
      <c r="A50" s="1"/>
      <c r="B50" s="10"/>
      <c r="C50" s="16"/>
      <c r="D50" s="15"/>
      <c r="E50" s="31"/>
      <c r="F50" s="9"/>
      <c r="G50" s="13"/>
      <c r="H50" s="17"/>
      <c r="I50" s="14"/>
    </row>
    <row r="51" spans="1:9" ht="27" customHeight="1" x14ac:dyDescent="0.2">
      <c r="A51" s="1"/>
      <c r="B51" s="10"/>
      <c r="C51" s="16"/>
      <c r="D51" s="15"/>
      <c r="E51" s="31"/>
      <c r="F51" s="9"/>
      <c r="G51" s="13"/>
      <c r="H51" s="17"/>
      <c r="I51" s="14"/>
    </row>
    <row r="52" spans="1:9" ht="27" customHeight="1" x14ac:dyDescent="0.2">
      <c r="A52" s="1"/>
      <c r="B52" s="10"/>
      <c r="C52" s="16"/>
      <c r="D52" s="15"/>
      <c r="E52" s="31"/>
      <c r="F52" s="9"/>
      <c r="G52" s="13"/>
      <c r="H52" s="17"/>
      <c r="I52" s="14"/>
    </row>
    <row r="53" spans="1:9" ht="27" customHeight="1" x14ac:dyDescent="0.2">
      <c r="A53" s="1"/>
      <c r="B53" s="10"/>
      <c r="C53" s="16"/>
      <c r="D53" s="15"/>
      <c r="E53" s="31"/>
      <c r="F53" s="9"/>
      <c r="G53" s="13"/>
      <c r="H53" s="17"/>
      <c r="I53" s="14"/>
    </row>
    <row r="54" spans="1:9" ht="27" customHeight="1" x14ac:dyDescent="0.2">
      <c r="A54" s="1"/>
      <c r="B54" s="10"/>
      <c r="C54" s="16"/>
      <c r="D54" s="15"/>
      <c r="E54" s="31"/>
      <c r="F54" s="9"/>
      <c r="G54" s="13"/>
      <c r="H54" s="17"/>
      <c r="I54" s="14"/>
    </row>
    <row r="55" spans="1:9" ht="27" customHeight="1" x14ac:dyDescent="0.2">
      <c r="A55" s="1"/>
      <c r="B55" s="10"/>
      <c r="C55" s="16"/>
      <c r="D55" s="15"/>
      <c r="E55" s="31"/>
      <c r="F55" s="9"/>
      <c r="G55" s="13"/>
      <c r="H55" s="17"/>
      <c r="I55" s="14"/>
    </row>
    <row r="56" spans="1:9" ht="27" customHeight="1" x14ac:dyDescent="0.2">
      <c r="A56" s="1"/>
      <c r="B56" s="10"/>
      <c r="C56" s="16"/>
      <c r="D56" s="15"/>
      <c r="E56" s="31"/>
      <c r="F56" s="9"/>
      <c r="G56" s="13"/>
      <c r="H56" s="17"/>
      <c r="I56" s="14"/>
    </row>
    <row r="57" spans="1:9" ht="27" customHeight="1" x14ac:dyDescent="0.2">
      <c r="A57" s="1"/>
      <c r="B57" s="10"/>
      <c r="C57" s="16"/>
      <c r="D57" s="15"/>
      <c r="E57" s="31"/>
      <c r="F57" s="9"/>
      <c r="G57" s="13"/>
      <c r="H57" s="17"/>
      <c r="I57" s="14"/>
    </row>
    <row r="58" spans="1:9" ht="27" customHeight="1" x14ac:dyDescent="0.2">
      <c r="A58" s="1"/>
      <c r="B58" s="10"/>
      <c r="C58" s="19" t="s">
        <v>11</v>
      </c>
      <c r="D58" s="15"/>
      <c r="E58" s="31"/>
      <c r="F58" s="9"/>
      <c r="G58" s="13"/>
      <c r="H58" s="17">
        <f>SUM(H44:H57)</f>
        <v>0</v>
      </c>
      <c r="I58" s="14"/>
    </row>
    <row r="59" spans="1:9" ht="27" customHeight="1" x14ac:dyDescent="0.2">
      <c r="A59" s="1"/>
      <c r="B59" s="10"/>
      <c r="C59" s="16"/>
      <c r="D59" s="15"/>
      <c r="E59" s="31"/>
      <c r="F59" s="9"/>
      <c r="G59" s="13"/>
      <c r="H59" s="17"/>
      <c r="I59" s="14"/>
    </row>
    <row r="60" spans="1:9" ht="27" customHeight="1" x14ac:dyDescent="0.2">
      <c r="A60" s="1"/>
      <c r="B60" s="10">
        <v>3</v>
      </c>
      <c r="C60" s="20" t="s">
        <v>60</v>
      </c>
      <c r="D60" s="22"/>
      <c r="E60" s="31"/>
      <c r="F60" s="9"/>
      <c r="G60" s="13"/>
      <c r="H60" s="17"/>
      <c r="I60" s="14"/>
    </row>
    <row r="61" spans="1:9" ht="27" customHeight="1" thickBot="1" x14ac:dyDescent="0.25">
      <c r="A61" s="1"/>
      <c r="B61" s="10" t="s">
        <v>25</v>
      </c>
      <c r="C61" s="37" t="s">
        <v>63</v>
      </c>
      <c r="D61" s="15"/>
      <c r="E61" s="31"/>
      <c r="F61" s="9"/>
      <c r="G61" s="108" t="s">
        <v>114</v>
      </c>
      <c r="H61" s="17"/>
      <c r="I61" s="14"/>
    </row>
    <row r="62" spans="1:9" ht="27" customHeight="1" thickBot="1" x14ac:dyDescent="0.25">
      <c r="A62" s="1"/>
      <c r="B62" s="10"/>
      <c r="C62" s="23" t="s">
        <v>29</v>
      </c>
      <c r="D62" s="15" t="s">
        <v>76</v>
      </c>
      <c r="E62" s="31">
        <f>34*3*3</f>
        <v>306</v>
      </c>
      <c r="F62" s="9" t="s">
        <v>34</v>
      </c>
      <c r="G62" s="53"/>
      <c r="H62" s="17">
        <f>INT(E62*G62)</f>
        <v>0</v>
      </c>
      <c r="I62" s="14"/>
    </row>
    <row r="63" spans="1:9" ht="27" customHeight="1" thickBot="1" x14ac:dyDescent="0.25">
      <c r="A63" s="1"/>
      <c r="B63" s="10"/>
      <c r="C63" s="23" t="s">
        <v>30</v>
      </c>
      <c r="D63" s="15" t="s">
        <v>94</v>
      </c>
      <c r="E63" s="31">
        <f>13*3*3</f>
        <v>117</v>
      </c>
      <c r="F63" s="9" t="s">
        <v>34</v>
      </c>
      <c r="G63" s="53"/>
      <c r="H63" s="17">
        <f t="shared" ref="H63:H66" si="1">INT(E63*G63)</f>
        <v>0</v>
      </c>
      <c r="I63" s="14"/>
    </row>
    <row r="64" spans="1:9" ht="27" customHeight="1" thickBot="1" x14ac:dyDescent="0.25">
      <c r="A64" s="1"/>
      <c r="B64" s="10"/>
      <c r="C64" s="16" t="s">
        <v>31</v>
      </c>
      <c r="D64" s="15" t="s">
        <v>77</v>
      </c>
      <c r="E64" s="31">
        <f>39*3*3</f>
        <v>351</v>
      </c>
      <c r="F64" s="9" t="s">
        <v>34</v>
      </c>
      <c r="G64" s="53"/>
      <c r="H64" s="17">
        <f t="shared" si="1"/>
        <v>0</v>
      </c>
      <c r="I64" s="14"/>
    </row>
    <row r="65" spans="1:9" ht="27" customHeight="1" thickBot="1" x14ac:dyDescent="0.25">
      <c r="A65" s="1"/>
      <c r="B65" s="10"/>
      <c r="C65" s="16" t="s">
        <v>32</v>
      </c>
      <c r="D65" s="15" t="s">
        <v>78</v>
      </c>
      <c r="E65" s="31">
        <f>37*3*3</f>
        <v>333</v>
      </c>
      <c r="F65" s="9" t="s">
        <v>34</v>
      </c>
      <c r="G65" s="53"/>
      <c r="H65" s="17">
        <f t="shared" si="1"/>
        <v>0</v>
      </c>
      <c r="I65" s="14"/>
    </row>
    <row r="66" spans="1:9" ht="27" customHeight="1" thickBot="1" x14ac:dyDescent="0.25">
      <c r="A66" s="1"/>
      <c r="B66" s="10"/>
      <c r="C66" s="16" t="s">
        <v>33</v>
      </c>
      <c r="D66" s="15" t="s">
        <v>79</v>
      </c>
      <c r="E66" s="31">
        <f>22*3*3</f>
        <v>198</v>
      </c>
      <c r="F66" s="9" t="s">
        <v>34</v>
      </c>
      <c r="G66" s="53"/>
      <c r="H66" s="17">
        <f t="shared" si="1"/>
        <v>0</v>
      </c>
      <c r="I66" s="14"/>
    </row>
    <row r="67" spans="1:9" ht="27" customHeight="1" x14ac:dyDescent="0.2">
      <c r="A67" s="1"/>
      <c r="B67" s="10"/>
      <c r="C67" s="18"/>
      <c r="D67" s="15"/>
      <c r="E67" s="31"/>
      <c r="F67" s="9"/>
      <c r="G67" s="13"/>
      <c r="H67" s="17"/>
      <c r="I67" s="14"/>
    </row>
    <row r="68" spans="1:9" ht="27" customHeight="1" x14ac:dyDescent="0.2">
      <c r="A68" s="1"/>
      <c r="B68" s="10" t="s">
        <v>26</v>
      </c>
      <c r="C68" s="16" t="s">
        <v>54</v>
      </c>
      <c r="D68" s="15" t="s">
        <v>97</v>
      </c>
      <c r="E68" s="91">
        <f>782*1.7</f>
        <v>1329.3999999999999</v>
      </c>
      <c r="F68" s="9" t="s">
        <v>80</v>
      </c>
      <c r="G68" s="13"/>
      <c r="H68" s="17">
        <f>INT(E68*G68)</f>
        <v>0</v>
      </c>
      <c r="I68" s="14"/>
    </row>
    <row r="69" spans="1:9" ht="27" customHeight="1" thickBot="1" x14ac:dyDescent="0.25">
      <c r="A69" s="1"/>
      <c r="B69" s="10"/>
      <c r="C69" s="16" t="s">
        <v>93</v>
      </c>
      <c r="D69" s="15"/>
      <c r="E69" s="91">
        <v>1</v>
      </c>
      <c r="F69" s="9" t="s">
        <v>75</v>
      </c>
      <c r="G69" s="13"/>
      <c r="H69" s="17">
        <f>INT(E69*G69)</f>
        <v>0</v>
      </c>
      <c r="I69" s="14"/>
    </row>
    <row r="70" spans="1:9" ht="27" customHeight="1" thickBot="1" x14ac:dyDescent="0.25">
      <c r="A70" s="1"/>
      <c r="B70" s="67"/>
      <c r="C70" s="71"/>
      <c r="D70" s="68"/>
      <c r="E70" s="61"/>
      <c r="F70" s="62"/>
      <c r="G70" s="109" t="s">
        <v>115</v>
      </c>
      <c r="H70" s="55">
        <f>INT((SUM(H68:H69)))</f>
        <v>0</v>
      </c>
      <c r="I70" s="81"/>
    </row>
    <row r="71" spans="1:9" ht="27" customHeight="1" x14ac:dyDescent="0.2">
      <c r="A71" s="1"/>
      <c r="B71" s="10"/>
      <c r="C71" s="65"/>
      <c r="D71" s="66"/>
      <c r="E71" s="61"/>
      <c r="F71" s="63"/>
      <c r="G71" s="81"/>
      <c r="H71" s="63"/>
      <c r="I71" s="66"/>
    </row>
    <row r="72" spans="1:9" ht="27" customHeight="1" x14ac:dyDescent="0.2">
      <c r="A72" s="1"/>
      <c r="B72" s="10" t="s">
        <v>67</v>
      </c>
      <c r="C72" s="16" t="s">
        <v>55</v>
      </c>
      <c r="D72" s="15" t="s">
        <v>98</v>
      </c>
      <c r="E72" s="91">
        <f>938*0.45</f>
        <v>422.1</v>
      </c>
      <c r="F72" s="9" t="s">
        <v>80</v>
      </c>
      <c r="G72" s="13"/>
      <c r="H72" s="17">
        <f>INT(E72*G72)</f>
        <v>0</v>
      </c>
      <c r="I72" s="104"/>
    </row>
    <row r="73" spans="1:9" ht="27" customHeight="1" x14ac:dyDescent="0.2">
      <c r="A73" s="1"/>
      <c r="B73" s="67"/>
      <c r="C73" s="16"/>
      <c r="D73" s="15" t="s">
        <v>96</v>
      </c>
      <c r="E73" s="91">
        <f>729*0.3</f>
        <v>218.7</v>
      </c>
      <c r="F73" s="9" t="s">
        <v>80</v>
      </c>
      <c r="G73" s="13"/>
      <c r="H73" s="17">
        <f>INT(E73*G73)</f>
        <v>0</v>
      </c>
      <c r="I73" s="14"/>
    </row>
    <row r="74" spans="1:9" ht="27" customHeight="1" thickBot="1" x14ac:dyDescent="0.25">
      <c r="A74" s="1"/>
      <c r="B74" s="10"/>
      <c r="C74" s="16" t="s">
        <v>93</v>
      </c>
      <c r="D74" s="15"/>
      <c r="E74" s="91">
        <v>1</v>
      </c>
      <c r="F74" s="9" t="s">
        <v>75</v>
      </c>
      <c r="G74" s="13"/>
      <c r="H74" s="17">
        <f>INT((H73+H72)*0.1)</f>
        <v>0</v>
      </c>
      <c r="I74" s="14"/>
    </row>
    <row r="75" spans="1:9" ht="27" customHeight="1" thickBot="1" x14ac:dyDescent="0.25">
      <c r="A75" s="1"/>
      <c r="B75" s="10"/>
      <c r="C75" s="18"/>
      <c r="D75" s="15"/>
      <c r="E75" s="31"/>
      <c r="F75" s="9"/>
      <c r="G75" s="109" t="s">
        <v>116</v>
      </c>
      <c r="H75" s="55">
        <f>INT((SUM(H72:H74)))</f>
        <v>0</v>
      </c>
      <c r="I75" s="81"/>
    </row>
    <row r="76" spans="1:9" ht="27" customHeight="1" x14ac:dyDescent="0.2">
      <c r="A76" s="1"/>
      <c r="B76" s="67"/>
      <c r="C76" s="86"/>
      <c r="D76" s="68"/>
      <c r="E76" s="31"/>
      <c r="F76" s="9"/>
      <c r="G76" s="13"/>
      <c r="H76" s="17"/>
      <c r="I76" s="14"/>
    </row>
    <row r="77" spans="1:9" ht="27" customHeight="1" x14ac:dyDescent="0.2">
      <c r="A77" s="1"/>
      <c r="B77" s="10"/>
      <c r="C77" s="19" t="s">
        <v>107</v>
      </c>
      <c r="D77" s="15"/>
      <c r="E77" s="31"/>
      <c r="F77" s="9"/>
      <c r="G77" s="13"/>
      <c r="H77" s="17">
        <f>SUM(H62:H66)+H70+H75</f>
        <v>0</v>
      </c>
      <c r="I77" s="14"/>
    </row>
    <row r="78" spans="1:9" ht="27" customHeight="1" x14ac:dyDescent="0.2">
      <c r="A78" s="1"/>
      <c r="B78" s="10"/>
      <c r="C78" s="16"/>
      <c r="D78" s="15"/>
      <c r="E78" s="31"/>
      <c r="F78" s="9"/>
      <c r="G78" s="13"/>
      <c r="H78" s="17"/>
      <c r="I78" s="14"/>
    </row>
    <row r="79" spans="1:9" ht="27" customHeight="1" x14ac:dyDescent="0.2">
      <c r="A79" s="1"/>
      <c r="B79" s="10">
        <v>4</v>
      </c>
      <c r="C79" s="70" t="s">
        <v>28</v>
      </c>
      <c r="D79" s="22"/>
      <c r="E79" s="31"/>
      <c r="F79" s="9"/>
      <c r="G79" s="13"/>
      <c r="H79" s="17"/>
      <c r="I79" s="14"/>
    </row>
    <row r="80" spans="1:9" ht="27" customHeight="1" thickBot="1" x14ac:dyDescent="0.25">
      <c r="A80" s="1"/>
      <c r="B80" s="10"/>
      <c r="C80" s="16"/>
      <c r="D80" s="15"/>
      <c r="E80" s="31"/>
      <c r="F80" s="9"/>
      <c r="G80" s="110" t="s">
        <v>117</v>
      </c>
      <c r="H80" s="78"/>
      <c r="I80" s="14"/>
    </row>
    <row r="81" spans="1:9" ht="27" customHeight="1" thickBot="1" x14ac:dyDescent="0.25">
      <c r="A81" s="1"/>
      <c r="B81" s="10" t="s">
        <v>25</v>
      </c>
      <c r="C81" s="23" t="s">
        <v>64</v>
      </c>
      <c r="D81" s="15"/>
      <c r="E81" s="31">
        <v>4913</v>
      </c>
      <c r="F81" s="77" t="s">
        <v>52</v>
      </c>
      <c r="G81" s="53"/>
      <c r="H81" s="79">
        <f>INT(E81*G81)</f>
        <v>0</v>
      </c>
      <c r="I81" s="14"/>
    </row>
    <row r="82" spans="1:9" ht="27" customHeight="1" x14ac:dyDescent="0.2">
      <c r="A82" s="1"/>
      <c r="B82" s="10"/>
      <c r="C82" s="23"/>
      <c r="D82" s="15"/>
      <c r="E82" s="31"/>
      <c r="F82" s="9"/>
      <c r="G82" s="52"/>
      <c r="H82" s="54"/>
      <c r="I82" s="14"/>
    </row>
    <row r="83" spans="1:9" ht="27" customHeight="1" x14ac:dyDescent="0.2">
      <c r="A83" s="1"/>
      <c r="B83" s="10"/>
      <c r="C83" s="23"/>
      <c r="D83" s="15"/>
      <c r="E83" s="31"/>
      <c r="F83" s="9"/>
      <c r="G83" s="13"/>
      <c r="H83" s="17"/>
      <c r="I83" s="14"/>
    </row>
    <row r="84" spans="1:9" ht="27" customHeight="1" x14ac:dyDescent="0.2">
      <c r="A84" s="1"/>
      <c r="B84" s="10"/>
      <c r="C84" s="23"/>
      <c r="D84" s="15"/>
      <c r="E84" s="31"/>
      <c r="F84" s="9"/>
      <c r="G84" s="13"/>
      <c r="H84" s="17"/>
      <c r="I84" s="14"/>
    </row>
    <row r="85" spans="1:9" ht="27" customHeight="1" x14ac:dyDescent="0.2">
      <c r="A85" s="1"/>
      <c r="B85" s="10"/>
      <c r="C85" s="16"/>
      <c r="D85" s="15"/>
      <c r="E85" s="31"/>
      <c r="F85" s="9"/>
      <c r="G85" s="13"/>
      <c r="H85" s="17"/>
      <c r="I85" s="14"/>
    </row>
    <row r="86" spans="1:9" ht="27" customHeight="1" x14ac:dyDescent="0.2">
      <c r="A86" s="1"/>
      <c r="B86" s="10"/>
      <c r="C86" s="16"/>
      <c r="D86" s="15"/>
      <c r="E86" s="31"/>
      <c r="F86" s="9"/>
      <c r="G86" s="13"/>
      <c r="H86" s="17"/>
      <c r="I86" s="14"/>
    </row>
    <row r="87" spans="1:9" ht="27" customHeight="1" x14ac:dyDescent="0.2">
      <c r="A87" s="1"/>
      <c r="B87" s="10"/>
      <c r="C87" s="16"/>
      <c r="D87" s="15"/>
      <c r="E87" s="31"/>
      <c r="F87" s="9"/>
      <c r="G87" s="13"/>
      <c r="H87" s="17"/>
      <c r="I87" s="14"/>
    </row>
    <row r="88" spans="1:9" ht="27" customHeight="1" x14ac:dyDescent="0.2">
      <c r="A88" s="1"/>
      <c r="B88" s="10"/>
      <c r="C88" s="16"/>
      <c r="D88" s="15"/>
      <c r="E88" s="31"/>
      <c r="F88" s="9"/>
      <c r="G88" s="13"/>
      <c r="H88" s="17"/>
      <c r="I88" s="14"/>
    </row>
    <row r="89" spans="1:9" ht="27" customHeight="1" x14ac:dyDescent="0.2">
      <c r="A89" s="1"/>
      <c r="B89" s="10"/>
      <c r="C89" s="16"/>
      <c r="D89" s="15"/>
      <c r="E89" s="31"/>
      <c r="F89" s="9"/>
      <c r="G89" s="13"/>
      <c r="H89" s="17"/>
      <c r="I89" s="14"/>
    </row>
    <row r="90" spans="1:9" ht="27" customHeight="1" x14ac:dyDescent="0.2">
      <c r="A90" s="1"/>
      <c r="B90" s="10"/>
      <c r="C90" s="16"/>
      <c r="D90" s="15"/>
      <c r="E90" s="31"/>
      <c r="F90" s="9"/>
      <c r="G90" s="13"/>
      <c r="H90" s="17"/>
      <c r="I90" s="14"/>
    </row>
    <row r="91" spans="1:9" ht="27" customHeight="1" x14ac:dyDescent="0.2">
      <c r="A91" s="1"/>
      <c r="B91" s="10"/>
      <c r="C91" s="16"/>
      <c r="D91" s="15"/>
      <c r="E91" s="31"/>
      <c r="F91" s="9"/>
      <c r="G91" s="13"/>
      <c r="H91" s="17"/>
      <c r="I91" s="14"/>
    </row>
    <row r="92" spans="1:9" ht="27" customHeight="1" x14ac:dyDescent="0.2">
      <c r="A92" s="1"/>
      <c r="B92" s="10"/>
      <c r="C92" s="16"/>
      <c r="D92" s="15"/>
      <c r="E92" s="31"/>
      <c r="F92" s="9"/>
      <c r="G92" s="13"/>
      <c r="H92" s="17"/>
      <c r="I92" s="14"/>
    </row>
    <row r="93" spans="1:9" ht="27" customHeight="1" x14ac:dyDescent="0.2">
      <c r="A93" s="1"/>
      <c r="B93" s="10"/>
      <c r="C93" s="16"/>
      <c r="D93" s="15"/>
      <c r="E93" s="31"/>
      <c r="F93" s="9"/>
      <c r="G93" s="13"/>
      <c r="H93" s="17"/>
      <c r="I93" s="14"/>
    </row>
    <row r="94" spans="1:9" ht="27" customHeight="1" x14ac:dyDescent="0.2">
      <c r="A94" s="1"/>
      <c r="B94" s="10"/>
      <c r="C94" s="16"/>
      <c r="D94" s="15"/>
      <c r="E94" s="31"/>
      <c r="F94" s="9"/>
      <c r="G94" s="13"/>
      <c r="H94" s="17"/>
      <c r="I94" s="14"/>
    </row>
    <row r="95" spans="1:9" ht="27" customHeight="1" x14ac:dyDescent="0.2">
      <c r="A95" s="1"/>
      <c r="B95" s="10"/>
      <c r="C95" s="16"/>
      <c r="D95" s="15"/>
      <c r="E95" s="31"/>
      <c r="F95" s="9"/>
      <c r="G95" s="13"/>
      <c r="H95" s="17"/>
      <c r="I95" s="14"/>
    </row>
    <row r="96" spans="1:9" ht="27" customHeight="1" x14ac:dyDescent="0.2">
      <c r="A96" s="1"/>
      <c r="B96" s="10"/>
      <c r="C96" s="19" t="s">
        <v>11</v>
      </c>
      <c r="D96" s="15"/>
      <c r="E96" s="31"/>
      <c r="F96" s="9"/>
      <c r="G96" s="13"/>
      <c r="H96" s="17">
        <f>SUM(H79:H95)</f>
        <v>0</v>
      </c>
      <c r="I96" s="14"/>
    </row>
    <row r="97" spans="1:9" ht="27" customHeight="1" x14ac:dyDescent="0.2">
      <c r="A97" s="1"/>
      <c r="B97" s="10"/>
      <c r="C97" s="16"/>
      <c r="D97" s="15"/>
      <c r="E97" s="31"/>
      <c r="F97" s="9"/>
      <c r="G97" s="13"/>
      <c r="H97" s="17"/>
      <c r="I97" s="14"/>
    </row>
    <row r="98" spans="1:9" ht="27" customHeight="1" x14ac:dyDescent="0.2">
      <c r="A98" s="1"/>
      <c r="B98" s="10">
        <v>5</v>
      </c>
      <c r="C98" s="16" t="s">
        <v>35</v>
      </c>
      <c r="D98" s="22"/>
      <c r="E98" s="31"/>
      <c r="F98" s="9"/>
      <c r="G98" s="13"/>
      <c r="H98" s="17"/>
      <c r="I98" s="14"/>
    </row>
    <row r="99" spans="1:9" ht="27" customHeight="1" x14ac:dyDescent="0.2">
      <c r="A99" s="1"/>
      <c r="B99" s="10"/>
      <c r="C99" s="16"/>
      <c r="D99" s="15"/>
      <c r="E99" s="31"/>
      <c r="F99" s="9"/>
      <c r="G99" s="13"/>
      <c r="H99" s="17"/>
      <c r="I99" s="14"/>
    </row>
    <row r="100" spans="1:9" ht="27" customHeight="1" thickBot="1" x14ac:dyDescent="0.25">
      <c r="A100" s="1"/>
      <c r="B100" s="10" t="s">
        <v>25</v>
      </c>
      <c r="C100" s="38" t="s">
        <v>65</v>
      </c>
      <c r="D100" s="15"/>
      <c r="E100" s="31"/>
      <c r="F100" s="9"/>
      <c r="G100" s="108" t="s">
        <v>118</v>
      </c>
      <c r="H100" s="17"/>
      <c r="I100" s="14"/>
    </row>
    <row r="101" spans="1:9" ht="27" customHeight="1" thickBot="1" x14ac:dyDescent="0.25">
      <c r="A101" s="1"/>
      <c r="B101" s="10"/>
      <c r="C101" s="16" t="s">
        <v>36</v>
      </c>
      <c r="D101" s="68" t="s">
        <v>103</v>
      </c>
      <c r="E101" s="91">
        <f>711*3</f>
        <v>2133</v>
      </c>
      <c r="F101" s="9" t="s">
        <v>34</v>
      </c>
      <c r="G101" s="53"/>
      <c r="H101" s="17">
        <f>INT(E101*G101)</f>
        <v>0</v>
      </c>
      <c r="I101" s="14"/>
    </row>
    <row r="102" spans="1:9" ht="27" customHeight="1" thickBot="1" x14ac:dyDescent="0.25">
      <c r="A102" s="1"/>
      <c r="B102" s="10"/>
      <c r="C102" s="16" t="s">
        <v>37</v>
      </c>
      <c r="D102" s="68" t="s">
        <v>104</v>
      </c>
      <c r="E102" s="91">
        <f>1471*3</f>
        <v>4413</v>
      </c>
      <c r="F102" s="9" t="s">
        <v>34</v>
      </c>
      <c r="G102" s="53"/>
      <c r="H102" s="17">
        <f>INT(E102*G102)</f>
        <v>0</v>
      </c>
      <c r="I102" s="14"/>
    </row>
    <row r="103" spans="1:9" ht="27" customHeight="1" thickBot="1" x14ac:dyDescent="0.25">
      <c r="A103" s="1"/>
      <c r="B103" s="10"/>
      <c r="C103" s="16" t="s">
        <v>38</v>
      </c>
      <c r="D103" s="68" t="s">
        <v>105</v>
      </c>
      <c r="E103" s="91">
        <f>392*3</f>
        <v>1176</v>
      </c>
      <c r="F103" s="9" t="s">
        <v>34</v>
      </c>
      <c r="G103" s="53"/>
      <c r="H103" s="17">
        <f>INT(E103*G103)</f>
        <v>0</v>
      </c>
      <c r="I103" s="14"/>
    </row>
    <row r="104" spans="1:9" ht="27" customHeight="1" thickBot="1" x14ac:dyDescent="0.25">
      <c r="A104" s="1"/>
      <c r="B104" s="10"/>
      <c r="C104" s="16" t="s">
        <v>39</v>
      </c>
      <c r="D104" s="68" t="s">
        <v>106</v>
      </c>
      <c r="E104" s="91">
        <f>208*3</f>
        <v>624</v>
      </c>
      <c r="F104" s="9" t="s">
        <v>34</v>
      </c>
      <c r="G104" s="53"/>
      <c r="H104" s="17">
        <f>INT(E104*G104)</f>
        <v>0</v>
      </c>
      <c r="I104" s="14"/>
    </row>
    <row r="105" spans="1:9" ht="27" customHeight="1" x14ac:dyDescent="0.2">
      <c r="A105" s="1"/>
      <c r="B105" s="10"/>
      <c r="C105" s="84" t="s">
        <v>102</v>
      </c>
      <c r="D105" s="15"/>
      <c r="E105" s="31"/>
      <c r="F105" s="9"/>
      <c r="G105" s="13"/>
      <c r="H105" s="17"/>
      <c r="I105" s="14"/>
    </row>
    <row r="106" spans="1:9" ht="27" customHeight="1" x14ac:dyDescent="0.2">
      <c r="A106" s="1"/>
      <c r="B106" s="10"/>
      <c r="C106" s="16"/>
      <c r="D106" s="15"/>
      <c r="E106" s="31"/>
      <c r="F106" s="9"/>
      <c r="G106" s="56" t="s">
        <v>111</v>
      </c>
      <c r="H106" s="17"/>
      <c r="I106" s="14"/>
    </row>
    <row r="107" spans="1:9" ht="27" customHeight="1" x14ac:dyDescent="0.2">
      <c r="A107" s="1"/>
      <c r="B107" s="10"/>
      <c r="C107" s="16"/>
      <c r="D107" s="15"/>
      <c r="E107" s="31"/>
      <c r="F107" s="9"/>
      <c r="G107" s="13"/>
      <c r="H107" s="17"/>
      <c r="I107" s="14"/>
    </row>
    <row r="108" spans="1:9" ht="27" customHeight="1" thickBot="1" x14ac:dyDescent="0.25">
      <c r="A108" s="1"/>
      <c r="B108" s="10" t="s">
        <v>26</v>
      </c>
      <c r="C108" s="38" t="s">
        <v>95</v>
      </c>
      <c r="D108" s="15"/>
      <c r="E108" s="31"/>
      <c r="F108" s="9"/>
      <c r="G108" s="108" t="s">
        <v>118</v>
      </c>
      <c r="H108" s="17"/>
      <c r="I108" s="14"/>
    </row>
    <row r="109" spans="1:9" ht="27" customHeight="1" thickBot="1" x14ac:dyDescent="0.25">
      <c r="A109" s="1"/>
      <c r="B109" s="10"/>
      <c r="C109" s="16" t="s">
        <v>36</v>
      </c>
      <c r="D109" s="90"/>
      <c r="E109" s="31">
        <v>1440</v>
      </c>
      <c r="F109" s="9" t="s">
        <v>34</v>
      </c>
      <c r="G109" s="53"/>
      <c r="H109" s="17">
        <f>INT(E109*G109)</f>
        <v>0</v>
      </c>
      <c r="I109" s="14"/>
    </row>
    <row r="110" spans="1:9" ht="27" customHeight="1" thickBot="1" x14ac:dyDescent="0.25">
      <c r="A110" s="1"/>
      <c r="B110" s="10"/>
      <c r="C110" s="16" t="s">
        <v>37</v>
      </c>
      <c r="D110" s="83"/>
      <c r="E110" s="31">
        <v>8382</v>
      </c>
      <c r="F110" s="9" t="s">
        <v>34</v>
      </c>
      <c r="G110" s="53"/>
      <c r="H110" s="17">
        <f t="shared" ref="H110:H112" si="2">INT(E110*G110)</f>
        <v>0</v>
      </c>
      <c r="I110" s="14"/>
    </row>
    <row r="111" spans="1:9" ht="27" customHeight="1" thickBot="1" x14ac:dyDescent="0.25">
      <c r="A111" s="1"/>
      <c r="B111" s="10"/>
      <c r="C111" s="16" t="s">
        <v>38</v>
      </c>
      <c r="D111" s="83"/>
      <c r="E111" s="31">
        <v>2681</v>
      </c>
      <c r="F111" s="9" t="s">
        <v>34</v>
      </c>
      <c r="G111" s="53"/>
      <c r="H111" s="17">
        <f t="shared" si="2"/>
        <v>0</v>
      </c>
      <c r="I111" s="14"/>
    </row>
    <row r="112" spans="1:9" ht="27" customHeight="1" thickBot="1" x14ac:dyDescent="0.25">
      <c r="A112" s="1"/>
      <c r="B112" s="10"/>
      <c r="C112" s="16" t="s">
        <v>39</v>
      </c>
      <c r="D112" s="83"/>
      <c r="E112" s="31">
        <v>1898</v>
      </c>
      <c r="F112" s="9" t="s">
        <v>34</v>
      </c>
      <c r="G112" s="53"/>
      <c r="H112" s="17">
        <f t="shared" si="2"/>
        <v>0</v>
      </c>
      <c r="I112" s="14"/>
    </row>
    <row r="113" spans="1:9" ht="27" customHeight="1" x14ac:dyDescent="0.2">
      <c r="A113" s="1"/>
      <c r="B113" s="10"/>
      <c r="C113" s="16"/>
      <c r="D113" s="15"/>
      <c r="E113" s="31"/>
      <c r="F113" s="9"/>
      <c r="G113" s="52"/>
      <c r="H113" s="17"/>
      <c r="I113" s="14"/>
    </row>
    <row r="114" spans="1:9" ht="27" customHeight="1" x14ac:dyDescent="0.2">
      <c r="A114" s="1"/>
      <c r="B114" s="10"/>
      <c r="C114" s="16"/>
      <c r="D114" s="15"/>
      <c r="E114" s="31"/>
      <c r="F114" s="9"/>
      <c r="G114" s="13"/>
      <c r="H114" s="17"/>
      <c r="I114" s="14"/>
    </row>
    <row r="115" spans="1:9" ht="27" customHeight="1" x14ac:dyDescent="0.2">
      <c r="A115" s="1"/>
      <c r="B115" s="10"/>
      <c r="C115" s="19" t="s">
        <v>108</v>
      </c>
      <c r="D115" s="15"/>
      <c r="E115" s="31"/>
      <c r="F115" s="9"/>
      <c r="G115" s="13"/>
      <c r="H115" s="17">
        <f>SUM(H101:H114)</f>
        <v>0</v>
      </c>
      <c r="I115" s="14"/>
    </row>
    <row r="116" spans="1:9" ht="27" customHeight="1" x14ac:dyDescent="0.2">
      <c r="A116" s="1"/>
      <c r="B116" s="10"/>
      <c r="C116" s="16"/>
      <c r="D116" s="15"/>
      <c r="E116" s="31"/>
      <c r="F116" s="9"/>
      <c r="G116" s="13"/>
      <c r="H116" s="17"/>
      <c r="I116" s="14"/>
    </row>
    <row r="117" spans="1:9" ht="27" customHeight="1" x14ac:dyDescent="0.2">
      <c r="A117" s="1"/>
      <c r="B117" s="10">
        <v>6</v>
      </c>
      <c r="C117" s="16" t="s">
        <v>40</v>
      </c>
      <c r="D117" s="22"/>
      <c r="E117" s="31"/>
      <c r="F117" s="9"/>
      <c r="G117" s="13"/>
      <c r="H117" s="17"/>
      <c r="I117" s="105"/>
    </row>
    <row r="118" spans="1:9" ht="27" customHeight="1" x14ac:dyDescent="0.2">
      <c r="A118" s="1"/>
      <c r="B118" s="10"/>
      <c r="C118" s="23"/>
      <c r="D118" s="15"/>
      <c r="E118" s="31"/>
      <c r="F118" s="9"/>
      <c r="G118" s="13"/>
      <c r="H118" s="17"/>
      <c r="I118" s="82"/>
    </row>
    <row r="119" spans="1:9" ht="27" customHeight="1" thickBot="1" x14ac:dyDescent="0.25">
      <c r="A119" s="1"/>
      <c r="B119" s="67" t="s">
        <v>25</v>
      </c>
      <c r="C119" s="85" t="s">
        <v>81</v>
      </c>
      <c r="D119" s="68"/>
      <c r="E119" s="61"/>
      <c r="F119" s="62"/>
      <c r="G119" s="63"/>
      <c r="H119" s="64"/>
      <c r="I119" s="82"/>
    </row>
    <row r="120" spans="1:9" ht="27" customHeight="1" thickBot="1" x14ac:dyDescent="0.25">
      <c r="A120" s="1"/>
      <c r="B120" s="67"/>
      <c r="C120" s="60" t="s">
        <v>82</v>
      </c>
      <c r="D120" s="68" t="s">
        <v>83</v>
      </c>
      <c r="E120" s="61">
        <f>12*12*3</f>
        <v>432</v>
      </c>
      <c r="F120" s="62" t="s">
        <v>84</v>
      </c>
      <c r="G120" s="53"/>
      <c r="H120" s="64">
        <f>INT(E120*G120)</f>
        <v>0</v>
      </c>
      <c r="I120" s="14"/>
    </row>
    <row r="121" spans="1:9" ht="27" customHeight="1" thickBot="1" x14ac:dyDescent="0.25">
      <c r="A121" s="1"/>
      <c r="B121" s="67"/>
      <c r="C121" s="60" t="s">
        <v>85</v>
      </c>
      <c r="D121" s="68" t="s">
        <v>86</v>
      </c>
      <c r="E121" s="61">
        <f>2*12*3</f>
        <v>72</v>
      </c>
      <c r="F121" s="62" t="s">
        <v>87</v>
      </c>
      <c r="G121" s="53"/>
      <c r="H121" s="64">
        <f t="shared" ref="H121:H122" si="3">INT(E121*G121)</f>
        <v>0</v>
      </c>
      <c r="I121" s="14"/>
    </row>
    <row r="122" spans="1:9" ht="27" customHeight="1" thickBot="1" x14ac:dyDescent="0.25">
      <c r="A122" s="1"/>
      <c r="B122" s="67"/>
      <c r="C122" s="60" t="s">
        <v>88</v>
      </c>
      <c r="D122" s="68" t="s">
        <v>89</v>
      </c>
      <c r="E122" s="61">
        <f>4*12*3</f>
        <v>144</v>
      </c>
      <c r="F122" s="62" t="s">
        <v>87</v>
      </c>
      <c r="G122" s="53"/>
      <c r="H122" s="64">
        <f t="shared" si="3"/>
        <v>0</v>
      </c>
      <c r="I122" s="14"/>
    </row>
    <row r="123" spans="1:9" ht="27" customHeight="1" x14ac:dyDescent="0.2">
      <c r="A123" s="1"/>
      <c r="B123" s="67"/>
      <c r="C123" s="60" t="s">
        <v>90</v>
      </c>
      <c r="D123" s="68"/>
      <c r="E123" s="61"/>
      <c r="F123" s="62"/>
      <c r="G123" s="63"/>
      <c r="H123" s="64">
        <f>INT(SUM(H120:H122)*0.07)</f>
        <v>0</v>
      </c>
      <c r="I123" s="14"/>
    </row>
    <row r="124" spans="1:9" ht="27" customHeight="1" x14ac:dyDescent="0.2">
      <c r="A124" s="1"/>
      <c r="B124" s="67"/>
      <c r="C124" s="60"/>
      <c r="D124" s="68"/>
      <c r="E124" s="61"/>
      <c r="F124" s="62"/>
      <c r="G124" s="63"/>
      <c r="H124" s="64"/>
      <c r="I124" s="14"/>
    </row>
    <row r="125" spans="1:9" ht="27" customHeight="1" x14ac:dyDescent="0.2">
      <c r="A125" s="1"/>
      <c r="B125" s="10"/>
      <c r="C125" s="16"/>
      <c r="D125" s="15"/>
      <c r="E125" s="31"/>
      <c r="F125" s="9"/>
      <c r="G125" s="13"/>
      <c r="H125" s="17"/>
      <c r="I125" s="51"/>
    </row>
    <row r="126" spans="1:9" ht="27" customHeight="1" x14ac:dyDescent="0.2">
      <c r="A126" s="1"/>
      <c r="B126" s="96" t="s">
        <v>26</v>
      </c>
      <c r="C126" s="60" t="s">
        <v>91</v>
      </c>
      <c r="D126" s="98" t="s">
        <v>121</v>
      </c>
      <c r="E126" s="111">
        <f>782*1.1</f>
        <v>860.2</v>
      </c>
      <c r="F126" s="112" t="s">
        <v>80</v>
      </c>
      <c r="G126" s="113"/>
      <c r="H126" s="114">
        <f>INT(E126*G126)</f>
        <v>0</v>
      </c>
      <c r="I126" s="14"/>
    </row>
    <row r="127" spans="1:9" ht="27" customHeight="1" x14ac:dyDescent="0.2">
      <c r="A127" s="1"/>
      <c r="B127" s="96"/>
      <c r="C127" s="60" t="s">
        <v>92</v>
      </c>
      <c r="D127" s="98" t="s">
        <v>122</v>
      </c>
      <c r="E127" s="115">
        <f>782*2</f>
        <v>1564</v>
      </c>
      <c r="F127" s="112" t="s">
        <v>80</v>
      </c>
      <c r="G127" s="113"/>
      <c r="H127" s="114">
        <f t="shared" ref="H127" si="4">INT(E127*G127)</f>
        <v>0</v>
      </c>
      <c r="I127" s="87"/>
    </row>
    <row r="128" spans="1:9" ht="27" customHeight="1" x14ac:dyDescent="0.2">
      <c r="A128" s="1"/>
      <c r="B128" s="96"/>
      <c r="C128" s="60"/>
      <c r="D128" s="98"/>
      <c r="E128" s="115"/>
      <c r="F128" s="112"/>
      <c r="G128" s="113"/>
      <c r="H128" s="114"/>
      <c r="I128" s="88"/>
    </row>
    <row r="129" spans="1:9" ht="27" customHeight="1" x14ac:dyDescent="0.2">
      <c r="A129" s="1"/>
      <c r="B129" s="96" t="s">
        <v>67</v>
      </c>
      <c r="C129" s="60" t="s">
        <v>93</v>
      </c>
      <c r="D129" s="98"/>
      <c r="E129" s="115"/>
      <c r="F129" s="112"/>
      <c r="G129" s="113"/>
      <c r="H129" s="89">
        <f>INT((SUM(H119:H127))*0.18)</f>
        <v>0</v>
      </c>
      <c r="I129" s="88"/>
    </row>
    <row r="130" spans="1:9" ht="27" customHeight="1" x14ac:dyDescent="0.2">
      <c r="A130" s="1"/>
      <c r="B130" s="96"/>
      <c r="C130" s="60"/>
      <c r="D130" s="98"/>
      <c r="E130" s="115"/>
      <c r="F130" s="112"/>
      <c r="G130" s="113"/>
      <c r="H130" s="89"/>
      <c r="I130" s="69"/>
    </row>
    <row r="131" spans="1:9" ht="27" customHeight="1" x14ac:dyDescent="0.2">
      <c r="A131" s="1"/>
      <c r="B131" s="96"/>
      <c r="C131" s="60"/>
      <c r="D131" s="98"/>
      <c r="E131" s="115"/>
      <c r="F131" s="112"/>
      <c r="G131" s="113"/>
      <c r="H131" s="114"/>
      <c r="I131" s="69"/>
    </row>
    <row r="132" spans="1:9" ht="27" customHeight="1" x14ac:dyDescent="0.2">
      <c r="A132" s="1"/>
      <c r="B132" s="96"/>
      <c r="C132" s="60"/>
      <c r="D132" s="98"/>
      <c r="E132" s="115"/>
      <c r="F132" s="112"/>
      <c r="G132" s="113"/>
      <c r="H132" s="114"/>
      <c r="I132" s="14"/>
    </row>
    <row r="133" spans="1:9" ht="27" customHeight="1" thickBot="1" x14ac:dyDescent="0.25">
      <c r="A133" s="1"/>
      <c r="B133" s="96"/>
      <c r="C133" s="60"/>
      <c r="D133" s="98"/>
      <c r="E133" s="115"/>
      <c r="F133" s="112"/>
      <c r="G133" s="113"/>
      <c r="H133" s="116" t="s">
        <v>119</v>
      </c>
      <c r="I133" s="14"/>
    </row>
    <row r="134" spans="1:9" ht="27" customHeight="1" thickBot="1" x14ac:dyDescent="0.25">
      <c r="A134" s="1"/>
      <c r="B134" s="96"/>
      <c r="C134" s="117" t="s">
        <v>107</v>
      </c>
      <c r="D134" s="98"/>
      <c r="E134" s="115"/>
      <c r="F134" s="112"/>
      <c r="G134" s="113"/>
      <c r="H134" s="55">
        <f>ROUNDDOWN(SUM(H119:H130),-4)</f>
        <v>0</v>
      </c>
      <c r="I134" s="107" t="s">
        <v>110</v>
      </c>
    </row>
    <row r="135" spans="1:9" ht="27" customHeight="1" x14ac:dyDescent="0.2">
      <c r="A135" s="1"/>
      <c r="B135" s="10"/>
      <c r="C135" s="19"/>
      <c r="D135" s="15"/>
      <c r="E135" s="31"/>
      <c r="F135" s="9"/>
      <c r="G135" s="13"/>
      <c r="H135" s="54"/>
      <c r="I135" s="14"/>
    </row>
    <row r="136" spans="1:9" ht="27" customHeight="1" x14ac:dyDescent="0.2">
      <c r="A136" s="1"/>
      <c r="B136" s="10">
        <v>7</v>
      </c>
      <c r="C136" s="16" t="s">
        <v>41</v>
      </c>
      <c r="D136" s="22"/>
      <c r="E136" s="31"/>
      <c r="F136" s="9"/>
      <c r="G136" s="13"/>
      <c r="H136" s="17"/>
      <c r="I136" s="14"/>
    </row>
    <row r="137" spans="1:9" ht="27" customHeight="1" x14ac:dyDescent="0.2">
      <c r="A137" s="1"/>
      <c r="B137" s="10"/>
      <c r="C137" s="16"/>
      <c r="D137" s="15"/>
      <c r="E137" s="31"/>
      <c r="F137" s="9"/>
      <c r="G137" s="13"/>
      <c r="H137" s="17"/>
      <c r="I137" s="14"/>
    </row>
    <row r="138" spans="1:9" ht="27" customHeight="1" thickBot="1" x14ac:dyDescent="0.25">
      <c r="A138" s="1"/>
      <c r="B138" s="10" t="s">
        <v>25</v>
      </c>
      <c r="C138" s="37" t="s">
        <v>53</v>
      </c>
      <c r="D138" s="15"/>
      <c r="E138" s="31"/>
      <c r="F138" s="9"/>
      <c r="G138" s="108" t="s">
        <v>120</v>
      </c>
      <c r="H138" s="17"/>
      <c r="I138" s="14"/>
    </row>
    <row r="139" spans="1:9" ht="27" customHeight="1" thickBot="1" x14ac:dyDescent="0.25">
      <c r="A139" s="1"/>
      <c r="B139" s="10"/>
      <c r="C139" s="16" t="s">
        <v>42</v>
      </c>
      <c r="D139" s="15"/>
      <c r="E139" s="31">
        <v>107899</v>
      </c>
      <c r="F139" s="9" t="s">
        <v>34</v>
      </c>
      <c r="G139" s="53"/>
      <c r="H139" s="17">
        <f>INT(E139*G139)</f>
        <v>0</v>
      </c>
      <c r="I139" s="14"/>
    </row>
    <row r="140" spans="1:9" ht="27" customHeight="1" thickBot="1" x14ac:dyDescent="0.25">
      <c r="A140" s="1"/>
      <c r="B140" s="10"/>
      <c r="C140" s="16" t="s">
        <v>43</v>
      </c>
      <c r="D140" s="15"/>
      <c r="E140" s="31">
        <v>100203</v>
      </c>
      <c r="F140" s="9" t="s">
        <v>34</v>
      </c>
      <c r="G140" s="53"/>
      <c r="H140" s="17">
        <f t="shared" ref="H140:H148" si="5">INT(E140*G140)</f>
        <v>0</v>
      </c>
      <c r="I140" s="14"/>
    </row>
    <row r="141" spans="1:9" ht="27" customHeight="1" thickBot="1" x14ac:dyDescent="0.25">
      <c r="A141" s="1"/>
      <c r="B141" s="10"/>
      <c r="C141" s="16" t="s">
        <v>44</v>
      </c>
      <c r="D141" s="15"/>
      <c r="E141" s="31">
        <v>2192</v>
      </c>
      <c r="F141" s="9" t="s">
        <v>34</v>
      </c>
      <c r="G141" s="53"/>
      <c r="H141" s="17">
        <f t="shared" si="5"/>
        <v>0</v>
      </c>
      <c r="I141" s="14"/>
    </row>
    <row r="142" spans="1:9" ht="27" customHeight="1" thickBot="1" x14ac:dyDescent="0.25">
      <c r="A142" s="1"/>
      <c r="B142" s="10"/>
      <c r="C142" s="16" t="s">
        <v>45</v>
      </c>
      <c r="D142" s="15"/>
      <c r="E142" s="31">
        <v>268</v>
      </c>
      <c r="F142" s="9" t="s">
        <v>34</v>
      </c>
      <c r="G142" s="53"/>
      <c r="H142" s="17">
        <f t="shared" si="5"/>
        <v>0</v>
      </c>
      <c r="I142" s="14"/>
    </row>
    <row r="143" spans="1:9" ht="27" customHeight="1" thickBot="1" x14ac:dyDescent="0.25">
      <c r="A143" s="1"/>
      <c r="B143" s="10"/>
      <c r="C143" s="16" t="s">
        <v>46</v>
      </c>
      <c r="D143" s="15"/>
      <c r="E143" s="31">
        <v>895</v>
      </c>
      <c r="F143" s="9" t="s">
        <v>34</v>
      </c>
      <c r="G143" s="53"/>
      <c r="H143" s="17">
        <f t="shared" si="5"/>
        <v>0</v>
      </c>
      <c r="I143" s="14"/>
    </row>
    <row r="144" spans="1:9" ht="27" customHeight="1" thickBot="1" x14ac:dyDescent="0.25">
      <c r="A144" s="1"/>
      <c r="B144" s="10"/>
      <c r="C144" s="16" t="s">
        <v>47</v>
      </c>
      <c r="D144" s="15"/>
      <c r="E144" s="31">
        <v>18080</v>
      </c>
      <c r="F144" s="9" t="s">
        <v>34</v>
      </c>
      <c r="G144" s="53"/>
      <c r="H144" s="17">
        <f t="shared" si="5"/>
        <v>0</v>
      </c>
      <c r="I144" s="51"/>
    </row>
    <row r="145" spans="1:9" ht="27" customHeight="1" thickBot="1" x14ac:dyDescent="0.25">
      <c r="A145" s="1"/>
      <c r="B145" s="10"/>
      <c r="C145" s="16" t="s">
        <v>48</v>
      </c>
      <c r="D145" s="15"/>
      <c r="E145" s="31">
        <v>86161</v>
      </c>
      <c r="F145" s="9" t="s">
        <v>34</v>
      </c>
      <c r="G145" s="53"/>
      <c r="H145" s="17">
        <f t="shared" si="5"/>
        <v>0</v>
      </c>
      <c r="I145" s="14"/>
    </row>
    <row r="146" spans="1:9" ht="27" customHeight="1" thickBot="1" x14ac:dyDescent="0.25">
      <c r="A146" s="1"/>
      <c r="B146" s="10"/>
      <c r="C146" s="16" t="s">
        <v>49</v>
      </c>
      <c r="D146" s="15"/>
      <c r="E146" s="31">
        <v>79249</v>
      </c>
      <c r="F146" s="9" t="s">
        <v>34</v>
      </c>
      <c r="G146" s="53"/>
      <c r="H146" s="17">
        <f t="shared" si="5"/>
        <v>0</v>
      </c>
      <c r="I146" s="87"/>
    </row>
    <row r="147" spans="1:9" ht="27" customHeight="1" thickBot="1" x14ac:dyDescent="0.25">
      <c r="A147" s="1"/>
      <c r="B147" s="10"/>
      <c r="C147" s="16" t="s">
        <v>51</v>
      </c>
      <c r="D147" s="15"/>
      <c r="E147" s="31">
        <v>2214</v>
      </c>
      <c r="F147" s="9" t="s">
        <v>34</v>
      </c>
      <c r="G147" s="53"/>
      <c r="H147" s="17">
        <f t="shared" si="5"/>
        <v>0</v>
      </c>
      <c r="I147" s="88"/>
    </row>
    <row r="148" spans="1:9" ht="27" customHeight="1" thickBot="1" x14ac:dyDescent="0.25">
      <c r="A148" s="1"/>
      <c r="B148" s="10"/>
      <c r="C148" s="16" t="s">
        <v>50</v>
      </c>
      <c r="D148" s="15"/>
      <c r="E148" s="31">
        <v>4647</v>
      </c>
      <c r="F148" s="9" t="s">
        <v>34</v>
      </c>
      <c r="G148" s="53"/>
      <c r="H148" s="17">
        <f t="shared" si="5"/>
        <v>0</v>
      </c>
      <c r="I148" s="88"/>
    </row>
    <row r="149" spans="1:9" ht="27" customHeight="1" x14ac:dyDescent="0.2">
      <c r="A149" s="1"/>
      <c r="B149" s="10"/>
      <c r="C149" s="16"/>
      <c r="D149" s="15"/>
      <c r="E149" s="31"/>
      <c r="F149" s="9"/>
      <c r="G149" s="13"/>
      <c r="H149" s="17"/>
      <c r="I149" s="69"/>
    </row>
    <row r="150" spans="1:9" ht="27" customHeight="1" x14ac:dyDescent="0.2">
      <c r="A150" s="1"/>
      <c r="B150" s="10"/>
      <c r="C150" s="16"/>
      <c r="D150" s="15"/>
      <c r="E150" s="31"/>
      <c r="F150" s="9"/>
      <c r="G150" s="13"/>
      <c r="H150" s="17"/>
      <c r="I150" s="69"/>
    </row>
    <row r="151" spans="1:9" ht="27" customHeight="1" x14ac:dyDescent="0.2">
      <c r="A151" s="1"/>
      <c r="B151" s="10"/>
      <c r="C151" s="16"/>
      <c r="D151" s="15"/>
      <c r="E151" s="31"/>
      <c r="F151" s="9"/>
      <c r="G151" s="13"/>
      <c r="H151" s="17"/>
      <c r="I151" s="14"/>
    </row>
    <row r="152" spans="1:9" ht="27" customHeight="1" x14ac:dyDescent="0.2">
      <c r="A152" s="1"/>
      <c r="B152" s="10"/>
      <c r="C152" s="16"/>
      <c r="D152" s="15"/>
      <c r="E152" s="31"/>
      <c r="F152" s="9"/>
      <c r="G152" s="13"/>
      <c r="H152" s="17"/>
      <c r="I152" s="14"/>
    </row>
    <row r="153" spans="1:9" ht="27" customHeight="1" x14ac:dyDescent="0.2">
      <c r="A153" s="1"/>
      <c r="B153" s="10"/>
      <c r="C153" s="19" t="s">
        <v>11</v>
      </c>
      <c r="D153" s="15"/>
      <c r="E153" s="31"/>
      <c r="F153" s="9"/>
      <c r="G153" s="13"/>
      <c r="H153" s="17">
        <f>SUM(H139:H152)</f>
        <v>0</v>
      </c>
      <c r="I153" s="14"/>
    </row>
    <row r="154" spans="1:9" ht="27" customHeight="1" x14ac:dyDescent="0.2">
      <c r="A154" s="1"/>
      <c r="B154" s="10"/>
      <c r="C154" s="16"/>
      <c r="D154" s="15"/>
      <c r="E154" s="31"/>
      <c r="F154" s="9"/>
      <c r="G154" s="13"/>
      <c r="H154" s="17"/>
      <c r="I154" s="14"/>
    </row>
  </sheetData>
  <phoneticPr fontId="2"/>
  <printOptions horizontalCentered="1" verticalCentered="1"/>
  <pageMargins left="0.19685039370078741" right="0.19685039370078741" top="0.43307086614173229" bottom="0.39370078740157483" header="0.19685039370078741" footer="0"/>
  <pageSetup paperSize="9" scale="85" fitToWidth="0" fitToHeight="0" orientation="landscape" r:id="rId1"/>
  <headerFooter alignWithMargins="0"/>
  <rowBreaks count="7" manualBreakCount="7">
    <brk id="21" min="1" max="8" man="1"/>
    <brk id="40" min="1" max="8" man="1"/>
    <brk id="59" min="1" max="8" man="1"/>
    <brk id="78" min="1" max="8" man="1"/>
    <brk id="97" min="1" max="8" man="1"/>
    <brk id="116" min="1" max="8" man="1"/>
    <brk id="135" min="1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入札内訳表 (金抜き) </vt:lpstr>
      <vt:lpstr>'入札内訳表 (金抜き) '!Print_Area</vt:lpstr>
      <vt:lpstr>'入札内訳表 (金抜き) '!Print_Titles</vt:lpstr>
    </vt:vector>
  </TitlesOfParts>
  <Company>地方独立行政法人山梨県立病院機構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名取将行</dc:creator>
  <cp:lastModifiedBy>名取 将行</cp:lastModifiedBy>
  <cp:lastPrinted>2026-06-10T05:23:39Z</cp:lastPrinted>
  <dcterms:created xsi:type="dcterms:W3CDTF">2023-06-06T00:29:15Z</dcterms:created>
  <dcterms:modified xsi:type="dcterms:W3CDTF">2026-06-17T00:04:44Z</dcterms:modified>
</cp:coreProperties>
</file>